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AP SEP 2022\PUBLICACION PLAN DE ACCION 2023\BORRADOR 31 DIC 2022\"/>
    </mc:Choice>
  </mc:AlternateContent>
  <bookViews>
    <workbookView xWindow="0" yWindow="0" windowWidth="9540" windowHeight="7680" tabRatio="924"/>
  </bookViews>
  <sheets>
    <sheet name="PORTADA" sheetId="9" r:id="rId1"/>
    <sheet name="1. INSTITUCIONALIDAD" sheetId="6" r:id="rId2"/>
    <sheet name="2. CONECTIVIDAD" sheetId="7" r:id="rId3"/>
    <sheet name="3. COMPETITIVIDAD" sheetId="4" r:id="rId4"/>
    <sheet name="4. INFRAESTRUCTURA " sheetId="11" r:id="rId5"/>
    <sheet name="5. SOSTENIBILIDAD AMBIENTAL" sheetId="12" r:id="rId6"/>
    <sheet name="6. INDUSTRIA Y CADENA DE SUM." sheetId="5" r:id="rId7"/>
    <sheet name="7. SEG OPERACIONAL Y AVIC CIVIL" sheetId="8" r:id="rId8"/>
    <sheet name="8.DESARROLLO DEL TALENTO HUMANO" sheetId="1" r:id="rId9"/>
    <sheet name="9. CONSOLIDACION DE LA TRANSFOR" sheetId="3" r:id="rId10"/>
    <sheet name="GRACIAS" sheetId="13" r:id="rId11"/>
  </sheets>
  <externalReferences>
    <externalReference r:id="rId12"/>
  </externalReferences>
  <definedNames>
    <definedName name="_xlnm.Print_Area" localSheetId="2">'2. CONECTIVIDAD'!$I$3:$U$11</definedName>
    <definedName name="_xlnm.Print_Area" localSheetId="0">PORTADA!$A$1:$E$6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12" l="1"/>
  <c r="R29" i="12"/>
  <c r="T29" i="12" s="1"/>
  <c r="AB28" i="12"/>
  <c r="AC22" i="12" s="1"/>
  <c r="AD22" i="12" s="1"/>
  <c r="S28" i="12"/>
  <c r="R28" i="12"/>
  <c r="T28" i="12" s="1"/>
  <c r="S27" i="12"/>
  <c r="R27" i="12"/>
  <c r="AB26" i="12"/>
  <c r="S26" i="12"/>
  <c r="R26" i="12"/>
  <c r="T26" i="12" s="1"/>
  <c r="S25" i="12"/>
  <c r="R25" i="12"/>
  <c r="AB22" i="12"/>
  <c r="X22" i="12"/>
  <c r="V22" i="12"/>
  <c r="U22" i="12"/>
  <c r="Y22" i="12" s="1"/>
  <c r="S22" i="12"/>
  <c r="R22" i="12"/>
  <c r="T22" i="12" s="1"/>
  <c r="AB10" i="12"/>
  <c r="S10" i="12"/>
  <c r="R10" i="12"/>
  <c r="AB8" i="12"/>
  <c r="AC8" i="12" s="1"/>
  <c r="X8" i="12"/>
  <c r="W8" i="12"/>
  <c r="V8" i="12"/>
  <c r="U8" i="12"/>
  <c r="Y8" i="12" s="1"/>
  <c r="S8" i="12"/>
  <c r="R8" i="12"/>
  <c r="T8" i="12" s="1"/>
  <c r="AB6" i="12"/>
  <c r="AC6" i="12" s="1"/>
  <c r="X6" i="12"/>
  <c r="W6" i="12"/>
  <c r="V6" i="12"/>
  <c r="U6" i="12"/>
  <c r="Y6" i="12" s="1"/>
  <c r="S6" i="12"/>
  <c r="R6" i="12"/>
  <c r="AC4" i="12"/>
  <c r="AB4" i="12"/>
  <c r="X4" i="12"/>
  <c r="W4" i="12"/>
  <c r="V4" i="12"/>
  <c r="U4" i="12"/>
  <c r="Y4" i="12" s="1"/>
  <c r="S4" i="12"/>
  <c r="R4" i="12"/>
  <c r="P59" i="11"/>
  <c r="P57" i="11"/>
  <c r="P54" i="11"/>
  <c r="P53" i="11"/>
  <c r="Q51" i="11"/>
  <c r="P51" i="11"/>
  <c r="Q48" i="11"/>
  <c r="P48" i="11"/>
  <c r="Q47" i="11"/>
  <c r="P47" i="11"/>
  <c r="Q45" i="11"/>
  <c r="P45" i="11"/>
  <c r="Q42" i="11"/>
  <c r="P42" i="11"/>
  <c r="S31" i="11"/>
  <c r="X30" i="11" s="1"/>
  <c r="R31" i="11"/>
  <c r="Q31" i="11"/>
  <c r="V30" i="11" s="1"/>
  <c r="P31" i="11"/>
  <c r="T31" i="11" s="1"/>
  <c r="AB30" i="11"/>
  <c r="AC30" i="11" s="1"/>
  <c r="AD30" i="11" s="1"/>
  <c r="W30" i="11"/>
  <c r="S30" i="11"/>
  <c r="R30" i="11"/>
  <c r="Q30" i="11"/>
  <c r="P30" i="11"/>
  <c r="T30" i="11" s="1"/>
  <c r="S29" i="11"/>
  <c r="R29" i="11"/>
  <c r="T29" i="11" s="1"/>
  <c r="AB28" i="11"/>
  <c r="S28" i="11"/>
  <c r="R28" i="11"/>
  <c r="T28" i="11" s="1"/>
  <c r="S27" i="11"/>
  <c r="R27" i="11"/>
  <c r="AB26" i="11"/>
  <c r="S26" i="11"/>
  <c r="R26" i="11"/>
  <c r="T26" i="11" s="1"/>
  <c r="S25" i="11"/>
  <c r="R25" i="11"/>
  <c r="AB22" i="11"/>
  <c r="V22" i="11"/>
  <c r="U22" i="11"/>
  <c r="Y22" i="11" s="1"/>
  <c r="S22" i="11"/>
  <c r="R22" i="11"/>
  <c r="AB8" i="11"/>
  <c r="S8" i="11"/>
  <c r="R8" i="11"/>
  <c r="AB6" i="11"/>
  <c r="X6" i="11"/>
  <c r="W6" i="11"/>
  <c r="V6" i="11"/>
  <c r="U6" i="11"/>
  <c r="Y6" i="11" s="1"/>
  <c r="S6" i="11"/>
  <c r="R6" i="11"/>
  <c r="AB4" i="11"/>
  <c r="AC4" i="11" s="1"/>
  <c r="X4" i="11"/>
  <c r="W4" i="11"/>
  <c r="V4" i="11"/>
  <c r="U4" i="11"/>
  <c r="Y4" i="11" s="1"/>
  <c r="S4" i="11"/>
  <c r="R4" i="11"/>
  <c r="S81" i="8"/>
  <c r="R81" i="8"/>
  <c r="P81" i="8"/>
  <c r="AB80" i="8"/>
  <c r="S80" i="8"/>
  <c r="R80" i="8"/>
  <c r="Q80" i="8"/>
  <c r="S79" i="8"/>
  <c r="R79" i="8"/>
  <c r="Q79" i="8"/>
  <c r="V78" i="8" s="1"/>
  <c r="P79" i="8"/>
  <c r="AB78" i="8"/>
  <c r="AC78" i="8" s="1"/>
  <c r="AD78" i="8" s="1"/>
  <c r="W78" i="8"/>
  <c r="S78" i="8"/>
  <c r="R78" i="8"/>
  <c r="Q78" i="8"/>
  <c r="P78" i="8"/>
  <c r="AB77" i="8"/>
  <c r="S77" i="8"/>
  <c r="R77" i="8"/>
  <c r="Q75" i="8"/>
  <c r="P75" i="8"/>
  <c r="S74" i="8"/>
  <c r="R74" i="8"/>
  <c r="Q74" i="8"/>
  <c r="P74" i="8"/>
  <c r="Q73" i="8"/>
  <c r="P73" i="8"/>
  <c r="S72" i="8"/>
  <c r="R72" i="8"/>
  <c r="Q72" i="8"/>
  <c r="P72" i="8"/>
  <c r="Q71" i="8"/>
  <c r="P71" i="8"/>
  <c r="S70" i="8"/>
  <c r="X62" i="8" s="1"/>
  <c r="R70" i="8"/>
  <c r="W62" i="8" s="1"/>
  <c r="Q70" i="8"/>
  <c r="P70" i="8"/>
  <c r="Q69" i="8"/>
  <c r="P69" i="8"/>
  <c r="Q67" i="8"/>
  <c r="P67" i="8"/>
  <c r="Q65" i="8"/>
  <c r="P65" i="8"/>
  <c r="AB62" i="8"/>
  <c r="AC62" i="8" s="1"/>
  <c r="AD62" i="8" s="1"/>
  <c r="V62" i="8"/>
  <c r="S62" i="8"/>
  <c r="R62" i="8"/>
  <c r="Q62" i="8"/>
  <c r="P59" i="8"/>
  <c r="P57" i="8"/>
  <c r="P54" i="8"/>
  <c r="P53" i="8"/>
  <c r="Q51" i="8"/>
  <c r="P51" i="8"/>
  <c r="Q48" i="8"/>
  <c r="P48" i="8"/>
  <c r="Q47" i="8"/>
  <c r="P47" i="8"/>
  <c r="Q45" i="8"/>
  <c r="P45" i="8"/>
  <c r="Q42" i="8"/>
  <c r="P42" i="8"/>
  <c r="S31" i="8"/>
  <c r="X30" i="8" s="1"/>
  <c r="R31" i="8"/>
  <c r="W30" i="8" s="1"/>
  <c r="Q31" i="8"/>
  <c r="V30" i="8" s="1"/>
  <c r="P31" i="8"/>
  <c r="T31" i="8" s="1"/>
  <c r="AB30" i="8"/>
  <c r="AC30" i="8" s="1"/>
  <c r="AD30" i="8" s="1"/>
  <c r="U30" i="8"/>
  <c r="Y30" i="8" s="1"/>
  <c r="S30" i="8"/>
  <c r="R30" i="8"/>
  <c r="Q30" i="8"/>
  <c r="P30" i="8"/>
  <c r="T30" i="8" s="1"/>
  <c r="S29" i="8"/>
  <c r="R29" i="8"/>
  <c r="T29" i="8" s="1"/>
  <c r="AB28" i="8"/>
  <c r="S28" i="8"/>
  <c r="R28" i="8"/>
  <c r="T28" i="8" s="1"/>
  <c r="S27" i="8"/>
  <c r="R27" i="8"/>
  <c r="AB26" i="8"/>
  <c r="S26" i="8"/>
  <c r="R26" i="8"/>
  <c r="T26" i="8" s="1"/>
  <c r="S25" i="8"/>
  <c r="R25" i="8"/>
  <c r="AB22" i="8"/>
  <c r="X22" i="8"/>
  <c r="V22" i="8"/>
  <c r="U22" i="8"/>
  <c r="Y22" i="8" s="1"/>
  <c r="S22" i="8"/>
  <c r="R22" i="8"/>
  <c r="AB10" i="8"/>
  <c r="S10" i="8"/>
  <c r="R10" i="8"/>
  <c r="AB8" i="8"/>
  <c r="AC8" i="8" s="1"/>
  <c r="X8" i="8"/>
  <c r="W8" i="8"/>
  <c r="V8" i="8"/>
  <c r="U8" i="8"/>
  <c r="Y8" i="8" s="1"/>
  <c r="S8" i="8"/>
  <c r="R8" i="8"/>
  <c r="AB6" i="8"/>
  <c r="AC6" i="8" s="1"/>
  <c r="X6" i="8"/>
  <c r="W6" i="8"/>
  <c r="V6" i="8"/>
  <c r="U6" i="8"/>
  <c r="Y6" i="8" s="1"/>
  <c r="S6" i="8"/>
  <c r="T6" i="8" s="1"/>
  <c r="R6" i="8"/>
  <c r="AB4" i="8"/>
  <c r="AC4" i="8" s="1"/>
  <c r="X4" i="8"/>
  <c r="W4" i="8"/>
  <c r="V4" i="8"/>
  <c r="U4" i="8"/>
  <c r="Y4" i="8" s="1"/>
  <c r="S4" i="8"/>
  <c r="R4" i="8"/>
  <c r="T4" i="8" s="1"/>
  <c r="T4" i="12" l="1"/>
  <c r="T6" i="12"/>
  <c r="T25" i="12"/>
  <c r="X78" i="8"/>
  <c r="T4" i="11"/>
  <c r="T10" i="12"/>
  <c r="T80" i="8"/>
  <c r="T81" i="8"/>
  <c r="T22" i="11"/>
  <c r="AC6" i="11"/>
  <c r="AC22" i="11"/>
  <c r="AD22" i="11" s="1"/>
  <c r="T8" i="11"/>
  <c r="T25" i="11"/>
  <c r="T6" i="11"/>
  <c r="X22" i="11"/>
  <c r="U30" i="11"/>
  <c r="Y30" i="11" s="1"/>
  <c r="W22" i="12"/>
  <c r="AD4" i="12"/>
  <c r="AE4" i="12" s="1"/>
  <c r="T27" i="12"/>
  <c r="W22" i="11"/>
  <c r="T27" i="11"/>
  <c r="AC22" i="8"/>
  <c r="AD22" i="8" s="1"/>
  <c r="T78" i="8"/>
  <c r="T22" i="8"/>
  <c r="T8" i="8"/>
  <c r="T10" i="8"/>
  <c r="T25" i="8"/>
  <c r="T72" i="8"/>
  <c r="T77" i="8"/>
  <c r="W22" i="8"/>
  <c r="T79" i="8"/>
  <c r="AD4" i="8"/>
  <c r="AE4" i="8" s="1"/>
  <c r="T62" i="8"/>
  <c r="T70" i="8"/>
  <c r="U62" i="8"/>
  <c r="Y62" i="8" s="1"/>
  <c r="T74" i="8"/>
  <c r="T27" i="8"/>
  <c r="U78" i="8"/>
  <c r="Y78" i="8" l="1"/>
  <c r="S63" i="7"/>
  <c r="R63" i="7"/>
  <c r="Q63" i="7"/>
  <c r="S62" i="7"/>
  <c r="R62" i="7"/>
  <c r="Q62" i="7"/>
  <c r="S61" i="7"/>
  <c r="R61" i="7"/>
  <c r="Q61" i="7"/>
  <c r="S60" i="7"/>
  <c r="R60" i="7"/>
  <c r="Q60" i="7"/>
  <c r="S59" i="7"/>
  <c r="R59" i="7"/>
  <c r="Q59" i="7"/>
  <c r="S58" i="7"/>
  <c r="R58" i="7"/>
  <c r="Q58" i="7"/>
  <c r="T58" i="7" s="1"/>
  <c r="S57" i="7"/>
  <c r="R57" i="7"/>
  <c r="Q57" i="7"/>
  <c r="S56" i="7"/>
  <c r="R56" i="7"/>
  <c r="Q56" i="7"/>
  <c r="S55" i="7"/>
  <c r="R55" i="7"/>
  <c r="Q55" i="7"/>
  <c r="S54" i="7"/>
  <c r="R54" i="7"/>
  <c r="Q54" i="7"/>
  <c r="S53" i="7"/>
  <c r="R53" i="7"/>
  <c r="Q53" i="7"/>
  <c r="T53" i="7" s="1"/>
  <c r="AB52" i="7"/>
  <c r="AC52" i="7" s="1"/>
  <c r="AD52" i="7" s="1"/>
  <c r="U52" i="7"/>
  <c r="S52" i="7"/>
  <c r="R52" i="7"/>
  <c r="Q52" i="7"/>
  <c r="S51" i="7"/>
  <c r="R51" i="7"/>
  <c r="Q51" i="7"/>
  <c r="S50" i="7"/>
  <c r="R50" i="7"/>
  <c r="Q50" i="7"/>
  <c r="S49" i="7"/>
  <c r="R49" i="7"/>
  <c r="Q49" i="7"/>
  <c r="S48" i="7"/>
  <c r="R48" i="7"/>
  <c r="Q48" i="7"/>
  <c r="S47" i="7"/>
  <c r="R47" i="7"/>
  <c r="Q47" i="7"/>
  <c r="S46" i="7"/>
  <c r="R46" i="7"/>
  <c r="Q46" i="7"/>
  <c r="S45" i="7"/>
  <c r="R45" i="7"/>
  <c r="Q45" i="7"/>
  <c r="Q44" i="7"/>
  <c r="S43" i="7"/>
  <c r="R43" i="7"/>
  <c r="Q43" i="7"/>
  <c r="Q42" i="7"/>
  <c r="S41" i="7"/>
  <c r="R41" i="7"/>
  <c r="Q41" i="7"/>
  <c r="R40" i="7"/>
  <c r="S39" i="7"/>
  <c r="R39" i="7"/>
  <c r="Q39" i="7"/>
  <c r="T38" i="7"/>
  <c r="S37" i="7"/>
  <c r="R37" i="7"/>
  <c r="Q37" i="7"/>
  <c r="S36" i="7"/>
  <c r="R36" i="7"/>
  <c r="Q36" i="7"/>
  <c r="S35" i="7"/>
  <c r="R35" i="7"/>
  <c r="Q35" i="7"/>
  <c r="S34" i="7"/>
  <c r="R34" i="7"/>
  <c r="Q34" i="7"/>
  <c r="L34" i="7"/>
  <c r="S33" i="7"/>
  <c r="R33" i="7"/>
  <c r="Q33" i="7"/>
  <c r="S32" i="7"/>
  <c r="R32" i="7"/>
  <c r="Q32" i="7"/>
  <c r="S31" i="7"/>
  <c r="R31" i="7"/>
  <c r="Q31" i="7"/>
  <c r="Q30" i="7"/>
  <c r="S29" i="7"/>
  <c r="R29" i="7"/>
  <c r="Q29" i="7"/>
  <c r="Q28" i="7"/>
  <c r="S27" i="7"/>
  <c r="R27" i="7"/>
  <c r="Q27" i="7"/>
  <c r="R26" i="7"/>
  <c r="S25" i="7"/>
  <c r="R25" i="7"/>
  <c r="Q25" i="7"/>
  <c r="T24" i="7"/>
  <c r="S23" i="7"/>
  <c r="R23" i="7"/>
  <c r="Q23" i="7"/>
  <c r="S22" i="7"/>
  <c r="R22" i="7"/>
  <c r="Q22" i="7"/>
  <c r="S21" i="7"/>
  <c r="R21" i="7"/>
  <c r="Q21" i="7"/>
  <c r="S20" i="7"/>
  <c r="R20" i="7"/>
  <c r="Q20" i="7"/>
  <c r="S19" i="7"/>
  <c r="R19" i="7"/>
  <c r="Q19" i="7"/>
  <c r="S18" i="7"/>
  <c r="R18" i="7"/>
  <c r="Q18" i="7"/>
  <c r="S17" i="7"/>
  <c r="R17" i="7"/>
  <c r="Q17" i="7"/>
  <c r="S16" i="7"/>
  <c r="R16" i="7"/>
  <c r="Q16" i="7"/>
  <c r="S15" i="7"/>
  <c r="R15" i="7"/>
  <c r="Q15" i="7"/>
  <c r="S14" i="7"/>
  <c r="R14" i="7"/>
  <c r="Q14" i="7"/>
  <c r="S13" i="7"/>
  <c r="R13" i="7"/>
  <c r="Q13" i="7"/>
  <c r="S12" i="7"/>
  <c r="R12" i="7"/>
  <c r="Q12" i="7"/>
  <c r="S11" i="7"/>
  <c r="R11" i="7"/>
  <c r="Q11" i="7"/>
  <c r="P11" i="7"/>
  <c r="S10" i="7"/>
  <c r="R10" i="7"/>
  <c r="Q10" i="7"/>
  <c r="P10" i="7"/>
  <c r="S9" i="7"/>
  <c r="R9" i="7"/>
  <c r="Q9" i="7"/>
  <c r="P9" i="7"/>
  <c r="AB8" i="7"/>
  <c r="S8" i="7"/>
  <c r="R8" i="7"/>
  <c r="Q8" i="7"/>
  <c r="P8" i="7"/>
  <c r="S7" i="7"/>
  <c r="R7" i="7"/>
  <c r="Q7" i="7"/>
  <c r="P7" i="7"/>
  <c r="S6" i="7"/>
  <c r="R6" i="7"/>
  <c r="Q6" i="7"/>
  <c r="P6" i="7"/>
  <c r="S5" i="7"/>
  <c r="R5" i="7"/>
  <c r="Q5" i="7"/>
  <c r="P5" i="7"/>
  <c r="AB4" i="7"/>
  <c r="AC4" i="7" s="1"/>
  <c r="AD4" i="7" s="1"/>
  <c r="S4" i="7"/>
  <c r="R4" i="7"/>
  <c r="Q4" i="7"/>
  <c r="P4" i="7"/>
  <c r="X52" i="7" l="1"/>
  <c r="T34" i="7"/>
  <c r="T47" i="7"/>
  <c r="T51" i="7"/>
  <c r="T56" i="7"/>
  <c r="T57" i="7"/>
  <c r="T62" i="7"/>
  <c r="T63" i="7"/>
  <c r="V4" i="7"/>
  <c r="T37" i="7"/>
  <c r="U4" i="7"/>
  <c r="T46" i="7"/>
  <c r="T50" i="7"/>
  <c r="T25" i="7"/>
  <c r="T27" i="7"/>
  <c r="T29" i="7"/>
  <c r="T31" i="7"/>
  <c r="T36" i="7"/>
  <c r="T45" i="7"/>
  <c r="T49" i="7"/>
  <c r="T55" i="7"/>
  <c r="X4" i="7"/>
  <c r="T14" i="7"/>
  <c r="T18" i="7"/>
  <c r="T22" i="7"/>
  <c r="T35" i="7"/>
  <c r="T48" i="7"/>
  <c r="T52" i="7"/>
  <c r="T54" i="7"/>
  <c r="T4" i="7"/>
  <c r="T5" i="7"/>
  <c r="T6" i="7"/>
  <c r="T7" i="7"/>
  <c r="T8" i="7"/>
  <c r="T13" i="7"/>
  <c r="T17" i="7"/>
  <c r="T21" i="7"/>
  <c r="T9" i="7"/>
  <c r="T10" i="7"/>
  <c r="T11" i="7"/>
  <c r="T12" i="7"/>
  <c r="T16" i="7"/>
  <c r="T20" i="7"/>
  <c r="T33" i="7"/>
  <c r="T60" i="7"/>
  <c r="T61" i="7"/>
  <c r="AE4" i="7"/>
  <c r="W4" i="7"/>
  <c r="Y4" i="7" s="1"/>
  <c r="T15" i="7"/>
  <c r="T19" i="7"/>
  <c r="T23" i="7"/>
  <c r="T32" i="7"/>
  <c r="T39" i="7"/>
  <c r="T41" i="7"/>
  <c r="T43" i="7"/>
  <c r="T59" i="7"/>
  <c r="W52" i="7"/>
  <c r="V52" i="7"/>
  <c r="Y52" i="7" l="1"/>
  <c r="S75" i="6" l="1"/>
  <c r="R75" i="6"/>
  <c r="Q75" i="6"/>
  <c r="P75" i="6"/>
  <c r="S74" i="6"/>
  <c r="R74" i="6"/>
  <c r="Q74" i="6"/>
  <c r="P74" i="6"/>
  <c r="S73" i="6"/>
  <c r="R73" i="6"/>
  <c r="Q73" i="6"/>
  <c r="P73" i="6"/>
  <c r="S72" i="6"/>
  <c r="R72" i="6"/>
  <c r="Q72" i="6"/>
  <c r="P72" i="6"/>
  <c r="S71" i="6"/>
  <c r="R71" i="6"/>
  <c r="Q71" i="6"/>
  <c r="P71" i="6"/>
  <c r="S70" i="6"/>
  <c r="R70" i="6"/>
  <c r="Q70" i="6"/>
  <c r="P70" i="6"/>
  <c r="S69" i="6"/>
  <c r="R69" i="6"/>
  <c r="Q69" i="6"/>
  <c r="P69" i="6"/>
  <c r="S68" i="6"/>
  <c r="R68" i="6"/>
  <c r="Q68" i="6"/>
  <c r="P68" i="6"/>
  <c r="S67" i="6"/>
  <c r="R67" i="6"/>
  <c r="W66" i="6" s="1"/>
  <c r="Q67" i="6"/>
  <c r="V66" i="6" s="1"/>
  <c r="P67" i="6"/>
  <c r="S66" i="6"/>
  <c r="R66" i="6"/>
  <c r="Q66" i="6"/>
  <c r="P66" i="6"/>
  <c r="S65" i="6"/>
  <c r="R65" i="6"/>
  <c r="Q65" i="6"/>
  <c r="P65" i="6"/>
  <c r="S64" i="6"/>
  <c r="R64" i="6"/>
  <c r="Q64" i="6"/>
  <c r="P64" i="6"/>
  <c r="S63" i="6"/>
  <c r="R63" i="6"/>
  <c r="Q63" i="6"/>
  <c r="P63" i="6"/>
  <c r="S62" i="6"/>
  <c r="R62" i="6"/>
  <c r="Q62" i="6"/>
  <c r="P62" i="6"/>
  <c r="S61" i="6"/>
  <c r="R61" i="6"/>
  <c r="Q61" i="6"/>
  <c r="P61" i="6"/>
  <c r="S60" i="6"/>
  <c r="R60" i="6"/>
  <c r="Q60" i="6"/>
  <c r="P60" i="6"/>
  <c r="S59" i="6"/>
  <c r="R59" i="6"/>
  <c r="Q59" i="6"/>
  <c r="P59" i="6"/>
  <c r="S58" i="6"/>
  <c r="R58" i="6"/>
  <c r="Q58" i="6"/>
  <c r="P58" i="6"/>
  <c r="S57" i="6"/>
  <c r="R57" i="6"/>
  <c r="Q57" i="6"/>
  <c r="P57" i="6"/>
  <c r="U56" i="6" s="1"/>
  <c r="Y56" i="6" s="1"/>
  <c r="V56" i="6"/>
  <c r="S56" i="6"/>
  <c r="R56" i="6"/>
  <c r="Q56" i="6"/>
  <c r="P56" i="6"/>
  <c r="S55" i="6"/>
  <c r="R55" i="6"/>
  <c r="Q55" i="6"/>
  <c r="P55" i="6"/>
  <c r="AB54" i="6"/>
  <c r="S54" i="6"/>
  <c r="R54" i="6"/>
  <c r="Q54" i="6"/>
  <c r="P54" i="6"/>
  <c r="S53" i="6"/>
  <c r="R53" i="6"/>
  <c r="Q53" i="6"/>
  <c r="P53" i="6"/>
  <c r="AB52" i="6"/>
  <c r="S52" i="6"/>
  <c r="R52" i="6"/>
  <c r="Q52" i="6"/>
  <c r="P52" i="6"/>
  <c r="S51" i="6"/>
  <c r="R51" i="6"/>
  <c r="Q51" i="6"/>
  <c r="P51" i="6"/>
  <c r="AB50" i="6"/>
  <c r="S50" i="6"/>
  <c r="R50" i="6"/>
  <c r="Q50" i="6"/>
  <c r="P50" i="6"/>
  <c r="S49" i="6"/>
  <c r="R49" i="6"/>
  <c r="Q49" i="6"/>
  <c r="P49" i="6"/>
  <c r="AB48" i="6"/>
  <c r="S48" i="6"/>
  <c r="R48" i="6"/>
  <c r="Q48" i="6"/>
  <c r="P48" i="6"/>
  <c r="S47" i="6"/>
  <c r="R47" i="6"/>
  <c r="Q47" i="6"/>
  <c r="P47" i="6"/>
  <c r="AB46" i="6"/>
  <c r="S46" i="6"/>
  <c r="R46" i="6"/>
  <c r="Q46" i="6"/>
  <c r="P46" i="6"/>
  <c r="S45" i="6"/>
  <c r="R45" i="6"/>
  <c r="W44" i="6" s="1"/>
  <c r="Q45" i="6"/>
  <c r="V44" i="6" s="1"/>
  <c r="P45" i="6"/>
  <c r="AB44" i="6"/>
  <c r="S44" i="6"/>
  <c r="R44" i="6"/>
  <c r="Q44" i="6"/>
  <c r="P44" i="6"/>
  <c r="S43" i="6"/>
  <c r="R43" i="6"/>
  <c r="Q43" i="6"/>
  <c r="P43" i="6"/>
  <c r="AB42" i="6"/>
  <c r="S42" i="6"/>
  <c r="R42" i="6"/>
  <c r="Q42" i="6"/>
  <c r="P42" i="6"/>
  <c r="S41" i="6"/>
  <c r="X40" i="6" s="1"/>
  <c r="R41" i="6"/>
  <c r="Q41" i="6"/>
  <c r="P41" i="6"/>
  <c r="U40" i="6" s="1"/>
  <c r="Y40" i="6" s="1"/>
  <c r="AB40" i="6"/>
  <c r="AC40" i="6" s="1"/>
  <c r="S40" i="6"/>
  <c r="R40" i="6"/>
  <c r="Q40" i="6"/>
  <c r="P40" i="6"/>
  <c r="S39" i="6"/>
  <c r="R39" i="6"/>
  <c r="Q39" i="6"/>
  <c r="P39" i="6"/>
  <c r="AB38" i="6"/>
  <c r="S38" i="6"/>
  <c r="R38" i="6"/>
  <c r="Q38" i="6"/>
  <c r="P38" i="6"/>
  <c r="S37" i="6"/>
  <c r="R37" i="6"/>
  <c r="Q37" i="6"/>
  <c r="P37" i="6"/>
  <c r="AB36" i="6"/>
  <c r="S36" i="6"/>
  <c r="R36" i="6"/>
  <c r="Q36" i="6"/>
  <c r="P36" i="6"/>
  <c r="S35" i="6"/>
  <c r="R35" i="6"/>
  <c r="Q35" i="6"/>
  <c r="P35" i="6"/>
  <c r="AB34" i="6"/>
  <c r="AC34" i="6" s="1"/>
  <c r="S34" i="6"/>
  <c r="R34" i="6"/>
  <c r="Q34" i="6"/>
  <c r="P34" i="6"/>
  <c r="S33" i="6"/>
  <c r="R33" i="6"/>
  <c r="Q33" i="6"/>
  <c r="L33" i="6"/>
  <c r="P33" i="6" s="1"/>
  <c r="S32" i="6"/>
  <c r="R32" i="6"/>
  <c r="Q32" i="6"/>
  <c r="L32" i="6"/>
  <c r="P32" i="6" s="1"/>
  <c r="S31" i="6"/>
  <c r="R31" i="6"/>
  <c r="Q31" i="6"/>
  <c r="L31" i="6"/>
  <c r="P31" i="6" s="1"/>
  <c r="S30" i="6"/>
  <c r="R30" i="6"/>
  <c r="Q30" i="6"/>
  <c r="L30" i="6"/>
  <c r="P30" i="6" s="1"/>
  <c r="S29" i="6"/>
  <c r="R29" i="6"/>
  <c r="Q29" i="6"/>
  <c r="L29" i="6"/>
  <c r="P29" i="6" s="1"/>
  <c r="S28" i="6"/>
  <c r="R28" i="6"/>
  <c r="Q28" i="6"/>
  <c r="L28" i="6"/>
  <c r="P28" i="6" s="1"/>
  <c r="S27" i="6"/>
  <c r="R27" i="6"/>
  <c r="Q27" i="6"/>
  <c r="L27" i="6"/>
  <c r="P27" i="6" s="1"/>
  <c r="S26" i="6"/>
  <c r="R26" i="6"/>
  <c r="Q26" i="6"/>
  <c r="L26" i="6"/>
  <c r="P26" i="6" s="1"/>
  <c r="S25" i="6"/>
  <c r="R25" i="6"/>
  <c r="Q25" i="6"/>
  <c r="L25" i="6"/>
  <c r="P25" i="6" s="1"/>
  <c r="S24" i="6"/>
  <c r="R24" i="6"/>
  <c r="Q24" i="6"/>
  <c r="L24" i="6"/>
  <c r="P24" i="6" s="1"/>
  <c r="S23" i="6"/>
  <c r="R23" i="6"/>
  <c r="Q23" i="6"/>
  <c r="L23" i="6"/>
  <c r="P23" i="6" s="1"/>
  <c r="S22" i="6"/>
  <c r="R22" i="6"/>
  <c r="Q22" i="6"/>
  <c r="L22" i="6"/>
  <c r="P22" i="6" s="1"/>
  <c r="S21" i="6"/>
  <c r="R21" i="6"/>
  <c r="Q21" i="6"/>
  <c r="P21" i="6"/>
  <c r="AB20" i="6"/>
  <c r="S20" i="6"/>
  <c r="R20" i="6"/>
  <c r="Q20" i="6"/>
  <c r="P20" i="6"/>
  <c r="S19" i="6"/>
  <c r="R19" i="6"/>
  <c r="Q19" i="6"/>
  <c r="P19" i="6"/>
  <c r="AB18" i="6"/>
  <c r="S18" i="6"/>
  <c r="R18" i="6"/>
  <c r="Q18" i="6"/>
  <c r="P18" i="6"/>
  <c r="S17" i="6"/>
  <c r="R17" i="6"/>
  <c r="Q17" i="6"/>
  <c r="P17" i="6"/>
  <c r="AB16" i="6"/>
  <c r="S16" i="6"/>
  <c r="R16" i="6"/>
  <c r="Q16" i="6"/>
  <c r="P16" i="6"/>
  <c r="S15" i="6"/>
  <c r="R15" i="6"/>
  <c r="Q15" i="6"/>
  <c r="P15" i="6"/>
  <c r="AB14" i="6"/>
  <c r="S14" i="6"/>
  <c r="R14" i="6"/>
  <c r="Q14" i="6"/>
  <c r="P14" i="6"/>
  <c r="AB12" i="6"/>
  <c r="S12" i="6"/>
  <c r="R12" i="6"/>
  <c r="Q12" i="6"/>
  <c r="P12" i="6"/>
  <c r="S11" i="6"/>
  <c r="R11" i="6"/>
  <c r="Q11" i="6"/>
  <c r="P11" i="6"/>
  <c r="AB10" i="6"/>
  <c r="S10" i="6"/>
  <c r="R10" i="6"/>
  <c r="Q10" i="6"/>
  <c r="P10" i="6"/>
  <c r="S9" i="6"/>
  <c r="R9" i="6"/>
  <c r="Q9" i="6"/>
  <c r="V4" i="6" s="1"/>
  <c r="P9" i="6"/>
  <c r="AB8" i="6"/>
  <c r="S8" i="6"/>
  <c r="R8" i="6"/>
  <c r="Q8" i="6"/>
  <c r="P8" i="6"/>
  <c r="S7" i="6"/>
  <c r="R7" i="6"/>
  <c r="Q7" i="6"/>
  <c r="P7" i="6"/>
  <c r="AB6" i="6"/>
  <c r="S6" i="6"/>
  <c r="R6" i="6"/>
  <c r="Q6" i="6"/>
  <c r="P6" i="6"/>
  <c r="S5" i="6"/>
  <c r="X4" i="6" s="1"/>
  <c r="R5" i="6"/>
  <c r="Q5" i="6"/>
  <c r="P5" i="6"/>
  <c r="AB4" i="6"/>
  <c r="S4" i="6"/>
  <c r="R4" i="6"/>
  <c r="Q4" i="6"/>
  <c r="P4" i="6"/>
  <c r="X34" i="6" l="1"/>
  <c r="U14" i="6"/>
  <c r="Y14" i="6" s="1"/>
  <c r="T16" i="6"/>
  <c r="U34" i="6"/>
  <c r="Y34" i="6" s="1"/>
  <c r="V40" i="6"/>
  <c r="T4" i="6"/>
  <c r="W4" i="6"/>
  <c r="U4" i="6"/>
  <c r="Y4" i="6" s="1"/>
  <c r="T10" i="6"/>
  <c r="V14" i="6"/>
  <c r="T45" i="6"/>
  <c r="T46" i="6"/>
  <c r="V50" i="6"/>
  <c r="T53" i="6"/>
  <c r="T54" i="6"/>
  <c r="AC4" i="6"/>
  <c r="T12" i="6"/>
  <c r="T18" i="6"/>
  <c r="T36" i="6"/>
  <c r="T42" i="6"/>
  <c r="T48" i="6"/>
  <c r="T7" i="6"/>
  <c r="T8" i="6"/>
  <c r="AC14" i="6"/>
  <c r="X14" i="6"/>
  <c r="T21" i="6"/>
  <c r="T22" i="6"/>
  <c r="T23" i="6"/>
  <c r="T24" i="6"/>
  <c r="T25" i="6"/>
  <c r="T26" i="6"/>
  <c r="T27" i="6"/>
  <c r="T28" i="6"/>
  <c r="T29" i="6"/>
  <c r="T30" i="6"/>
  <c r="T31" i="6"/>
  <c r="T32" i="6"/>
  <c r="T33" i="6"/>
  <c r="T34" i="6"/>
  <c r="W34" i="6"/>
  <c r="T39" i="6"/>
  <c r="T40" i="6"/>
  <c r="W40" i="6"/>
  <c r="AC44" i="6"/>
  <c r="X44" i="6"/>
  <c r="T51" i="6"/>
  <c r="T52" i="6"/>
  <c r="X50" i="6"/>
  <c r="T67" i="6"/>
  <c r="T68" i="6"/>
  <c r="U66" i="6"/>
  <c r="T70" i="6"/>
  <c r="T71" i="6"/>
  <c r="T72" i="6"/>
  <c r="T73" i="6"/>
  <c r="T74" i="6"/>
  <c r="T75" i="6"/>
  <c r="W56" i="6"/>
  <c r="T11" i="6"/>
  <c r="T17" i="6"/>
  <c r="T41" i="6"/>
  <c r="T47" i="6"/>
  <c r="U50" i="6"/>
  <c r="T56" i="6"/>
  <c r="X56" i="6"/>
  <c r="T5" i="6"/>
  <c r="T6" i="6"/>
  <c r="T14" i="6"/>
  <c r="W14" i="6"/>
  <c r="T19" i="6"/>
  <c r="T20" i="6"/>
  <c r="V34" i="6"/>
  <c r="T37" i="6"/>
  <c r="T38" i="6"/>
  <c r="T43" i="6"/>
  <c r="T44" i="6"/>
  <c r="U44" i="6"/>
  <c r="Y44" i="6" s="1"/>
  <c r="T49" i="6"/>
  <c r="T50" i="6"/>
  <c r="AC50" i="6"/>
  <c r="AD50" i="6" s="1"/>
  <c r="W50" i="6"/>
  <c r="T58" i="6"/>
  <c r="T59" i="6"/>
  <c r="T60" i="6"/>
  <c r="T61" i="6"/>
  <c r="T62" i="6"/>
  <c r="T63" i="6"/>
  <c r="T64" i="6"/>
  <c r="T65" i="6"/>
  <c r="T66" i="6"/>
  <c r="X66" i="6"/>
  <c r="AD4" i="6"/>
  <c r="AE4" i="6" s="1"/>
  <c r="T9" i="6"/>
  <c r="T55" i="6"/>
  <c r="T69" i="6"/>
  <c r="T35" i="6"/>
  <c r="T57" i="6"/>
  <c r="T15" i="6"/>
  <c r="Y50" i="6" l="1"/>
  <c r="Y66" i="6"/>
  <c r="R45" i="5"/>
  <c r="Q45" i="5"/>
  <c r="P45" i="5"/>
  <c r="O45" i="5"/>
  <c r="S45" i="5" s="1"/>
  <c r="AA44" i="5"/>
  <c r="R44" i="5"/>
  <c r="Q44" i="5"/>
  <c r="P44" i="5"/>
  <c r="O44" i="5"/>
  <c r="R43" i="5"/>
  <c r="Q43" i="5"/>
  <c r="P43" i="5"/>
  <c r="K43" i="5"/>
  <c r="O43" i="5" s="1"/>
  <c r="R42" i="5"/>
  <c r="Q42" i="5"/>
  <c r="P42" i="5"/>
  <c r="K42" i="5"/>
  <c r="O42" i="5" s="1"/>
  <c r="R41" i="5"/>
  <c r="W40" i="5" s="1"/>
  <c r="Q41" i="5"/>
  <c r="P41" i="5"/>
  <c r="O41" i="5"/>
  <c r="AA40" i="5"/>
  <c r="R40" i="5"/>
  <c r="Q40" i="5"/>
  <c r="P40" i="5"/>
  <c r="O40" i="5"/>
  <c r="R39" i="5"/>
  <c r="Q39" i="5"/>
  <c r="P39" i="5"/>
  <c r="K39" i="5"/>
  <c r="R38" i="5"/>
  <c r="Q38" i="5"/>
  <c r="P38" i="5"/>
  <c r="K38" i="5"/>
  <c r="O38" i="5" s="1"/>
  <c r="R37" i="5"/>
  <c r="Q37" i="5"/>
  <c r="P37" i="5"/>
  <c r="K37" i="5"/>
  <c r="R36" i="5"/>
  <c r="Q36" i="5"/>
  <c r="P36" i="5"/>
  <c r="K36" i="5"/>
  <c r="O36" i="5" s="1"/>
  <c r="R35" i="5"/>
  <c r="Q35" i="5"/>
  <c r="P35" i="5"/>
  <c r="K35" i="5"/>
  <c r="AA34" i="5" s="1"/>
  <c r="R34" i="5"/>
  <c r="Q34" i="5"/>
  <c r="P34" i="5"/>
  <c r="O34" i="5"/>
  <c r="R33" i="5"/>
  <c r="Q33" i="5"/>
  <c r="P33" i="5"/>
  <c r="O33" i="5"/>
  <c r="AA32" i="5"/>
  <c r="R32" i="5"/>
  <c r="Q32" i="5"/>
  <c r="P32" i="5"/>
  <c r="O32" i="5"/>
  <c r="R31" i="5"/>
  <c r="Q31" i="5"/>
  <c r="P31" i="5"/>
  <c r="O31" i="5"/>
  <c r="R30" i="5"/>
  <c r="Q30" i="5"/>
  <c r="P30" i="5"/>
  <c r="K30" i="5"/>
  <c r="AA30" i="5" s="1"/>
  <c r="R27" i="5"/>
  <c r="Q27" i="5"/>
  <c r="P27" i="5"/>
  <c r="O27" i="5"/>
  <c r="R26" i="5"/>
  <c r="Q26" i="5"/>
  <c r="P26" i="5"/>
  <c r="K26" i="5"/>
  <c r="AA26" i="5" s="1"/>
  <c r="R25" i="5"/>
  <c r="W24" i="5" s="1"/>
  <c r="Q25" i="5"/>
  <c r="V24" i="5" s="1"/>
  <c r="P25" i="5"/>
  <c r="O25" i="5"/>
  <c r="AA24" i="5"/>
  <c r="R24" i="5"/>
  <c r="Q24" i="5"/>
  <c r="P24" i="5"/>
  <c r="O24" i="5"/>
  <c r="R23" i="5"/>
  <c r="Q23" i="5"/>
  <c r="P23" i="5"/>
  <c r="O23" i="5"/>
  <c r="AA22" i="5"/>
  <c r="R22" i="5"/>
  <c r="Q22" i="5"/>
  <c r="P22" i="5"/>
  <c r="O22" i="5"/>
  <c r="R21" i="5"/>
  <c r="Q21" i="5"/>
  <c r="P21" i="5"/>
  <c r="O21" i="5"/>
  <c r="AA20" i="5"/>
  <c r="R20" i="5"/>
  <c r="Q20" i="5"/>
  <c r="P20" i="5"/>
  <c r="O20" i="5"/>
  <c r="R19" i="5"/>
  <c r="Q19" i="5"/>
  <c r="P19" i="5"/>
  <c r="O19" i="5"/>
  <c r="AA18" i="5"/>
  <c r="AB18" i="5" s="1"/>
  <c r="R18" i="5"/>
  <c r="Q18" i="5"/>
  <c r="P18" i="5"/>
  <c r="O18" i="5"/>
  <c r="R17" i="5"/>
  <c r="Q17" i="5"/>
  <c r="P17" i="5"/>
  <c r="O17" i="5"/>
  <c r="AA16" i="5"/>
  <c r="R16" i="5"/>
  <c r="Q16" i="5"/>
  <c r="P16" i="5"/>
  <c r="O16" i="5"/>
  <c r="R15" i="5"/>
  <c r="Q15" i="5"/>
  <c r="P15" i="5"/>
  <c r="U14" i="5" s="1"/>
  <c r="O15" i="5"/>
  <c r="AA14" i="5"/>
  <c r="R14" i="5"/>
  <c r="Q14" i="5"/>
  <c r="P14" i="5"/>
  <c r="O14" i="5"/>
  <c r="R9" i="5"/>
  <c r="Q9" i="5"/>
  <c r="P9" i="5"/>
  <c r="O9" i="5"/>
  <c r="R8" i="5"/>
  <c r="Q8" i="5"/>
  <c r="P8" i="5"/>
  <c r="O8" i="5"/>
  <c r="R7" i="5"/>
  <c r="Q7" i="5"/>
  <c r="P7" i="5"/>
  <c r="O7" i="5"/>
  <c r="R6" i="5"/>
  <c r="Q6" i="5"/>
  <c r="P6" i="5"/>
  <c r="O6" i="5"/>
  <c r="R5" i="5"/>
  <c r="W4" i="5" s="1"/>
  <c r="Q5" i="5"/>
  <c r="V4" i="5" s="1"/>
  <c r="P5" i="5"/>
  <c r="U4" i="5" s="1"/>
  <c r="O5" i="5"/>
  <c r="R4" i="5"/>
  <c r="Q4" i="5"/>
  <c r="P4" i="5"/>
  <c r="O4" i="5"/>
  <c r="V40" i="5" l="1"/>
  <c r="U24" i="5"/>
  <c r="AB14" i="5"/>
  <c r="W14" i="5"/>
  <c r="S23" i="5"/>
  <c r="S24" i="5"/>
  <c r="O30" i="5"/>
  <c r="S30" i="5" s="1"/>
  <c r="S31" i="5"/>
  <c r="S32" i="5"/>
  <c r="S36" i="5"/>
  <c r="S5" i="5"/>
  <c r="S7" i="5"/>
  <c r="S8" i="5"/>
  <c r="S9" i="5"/>
  <c r="S14" i="5"/>
  <c r="S17" i="5"/>
  <c r="S18" i="5"/>
  <c r="V14" i="5"/>
  <c r="S43" i="5"/>
  <c r="S34" i="5"/>
  <c r="W32" i="5"/>
  <c r="V32" i="5"/>
  <c r="S19" i="5"/>
  <c r="S20" i="5"/>
  <c r="AA36" i="5"/>
  <c r="AB32" i="5" s="1"/>
  <c r="S38" i="5"/>
  <c r="AA38" i="5"/>
  <c r="S41" i="5"/>
  <c r="S42" i="5"/>
  <c r="S33" i="5"/>
  <c r="S4" i="5"/>
  <c r="T4" i="5"/>
  <c r="X4" i="5" s="1"/>
  <c r="S6" i="5"/>
  <c r="T14" i="5"/>
  <c r="X14" i="5" s="1"/>
  <c r="S16" i="5"/>
  <c r="S21" i="5"/>
  <c r="S22" i="5"/>
  <c r="T24" i="5"/>
  <c r="S27" i="5"/>
  <c r="U32" i="5"/>
  <c r="O39" i="5"/>
  <c r="S39" i="5" s="1"/>
  <c r="S40" i="5"/>
  <c r="T40" i="5"/>
  <c r="X40" i="5" s="1"/>
  <c r="U40" i="5"/>
  <c r="S44" i="5"/>
  <c r="O26" i="5"/>
  <c r="S26" i="5" s="1"/>
  <c r="O35" i="5"/>
  <c r="S35" i="5" s="1"/>
  <c r="AA42" i="5"/>
  <c r="AB40" i="5" s="1"/>
  <c r="AB24" i="5"/>
  <c r="AC14" i="5" s="1"/>
  <c r="X24" i="5"/>
  <c r="O37" i="5"/>
  <c r="S15" i="5"/>
  <c r="S25" i="5"/>
  <c r="AC32" i="5" l="1"/>
  <c r="AD14" i="5" s="1"/>
  <c r="S37" i="5"/>
  <c r="T32" i="5"/>
  <c r="X32" i="5" s="1"/>
  <c r="S43" i="4" l="1"/>
  <c r="R43" i="4"/>
  <c r="Q43" i="4"/>
  <c r="P43" i="4"/>
  <c r="T43" i="4" s="1"/>
  <c r="AB42" i="4"/>
  <c r="S42" i="4"/>
  <c r="R42" i="4"/>
  <c r="Q42" i="4"/>
  <c r="P42" i="4"/>
  <c r="S41" i="4"/>
  <c r="R41" i="4"/>
  <c r="Q41" i="4"/>
  <c r="V38" i="4" s="1"/>
  <c r="P41" i="4"/>
  <c r="AB40" i="4"/>
  <c r="S40" i="4"/>
  <c r="R40" i="4"/>
  <c r="Q40" i="4"/>
  <c r="P40" i="4"/>
  <c r="S39" i="4"/>
  <c r="X38" i="4" s="1"/>
  <c r="R39" i="4"/>
  <c r="Q39" i="4"/>
  <c r="P39" i="4"/>
  <c r="AB38" i="4"/>
  <c r="AC38" i="4" s="1"/>
  <c r="AD38" i="4" s="1"/>
  <c r="S38" i="4"/>
  <c r="R38" i="4"/>
  <c r="Q38" i="4"/>
  <c r="P38" i="4"/>
  <c r="S37" i="4"/>
  <c r="R37" i="4"/>
  <c r="Q37" i="4"/>
  <c r="P37" i="4"/>
  <c r="S36" i="4"/>
  <c r="R36" i="4"/>
  <c r="Q36" i="4"/>
  <c r="L36" i="4"/>
  <c r="AB36" i="4" s="1"/>
  <c r="S35" i="4"/>
  <c r="R35" i="4"/>
  <c r="Q35" i="4"/>
  <c r="P35" i="4"/>
  <c r="S34" i="4"/>
  <c r="R34" i="4"/>
  <c r="Q34" i="4"/>
  <c r="L34" i="4"/>
  <c r="P34" i="4" s="1"/>
  <c r="S33" i="4"/>
  <c r="X32" i="4" s="1"/>
  <c r="R33" i="4"/>
  <c r="W32" i="4" s="1"/>
  <c r="Q33" i="4"/>
  <c r="P33" i="4"/>
  <c r="AB32" i="4"/>
  <c r="V32" i="4"/>
  <c r="U32" i="4"/>
  <c r="Y32" i="4" s="1"/>
  <c r="S32" i="4"/>
  <c r="R32" i="4"/>
  <c r="Q32" i="4"/>
  <c r="P32" i="4"/>
  <c r="S31" i="4"/>
  <c r="R31" i="4"/>
  <c r="Q31" i="4"/>
  <c r="P31" i="4"/>
  <c r="AB30" i="4"/>
  <c r="S30" i="4"/>
  <c r="R30" i="4"/>
  <c r="Q30" i="4"/>
  <c r="P30" i="4"/>
  <c r="S29" i="4"/>
  <c r="R29" i="4"/>
  <c r="Q29" i="4"/>
  <c r="P29" i="4"/>
  <c r="AB28" i="4"/>
  <c r="S28" i="4"/>
  <c r="R28" i="4"/>
  <c r="Q28" i="4"/>
  <c r="P28" i="4"/>
  <c r="S27" i="4"/>
  <c r="R27" i="4"/>
  <c r="Q27" i="4"/>
  <c r="P27" i="4"/>
  <c r="AB26" i="4"/>
  <c r="S26" i="4"/>
  <c r="R26" i="4"/>
  <c r="Q26" i="4"/>
  <c r="P26" i="4"/>
  <c r="S25" i="4"/>
  <c r="R25" i="4"/>
  <c r="Q25" i="4"/>
  <c r="L25" i="4"/>
  <c r="S24" i="4"/>
  <c r="R24" i="4"/>
  <c r="Q24" i="4"/>
  <c r="L24" i="4"/>
  <c r="P24" i="4" s="1"/>
  <c r="S23" i="4"/>
  <c r="R23" i="4"/>
  <c r="W18" i="4" s="1"/>
  <c r="Q23" i="4"/>
  <c r="P23" i="4"/>
  <c r="AB22" i="4"/>
  <c r="S22" i="4"/>
  <c r="R22" i="4"/>
  <c r="Q22" i="4"/>
  <c r="P22" i="4"/>
  <c r="S19" i="4"/>
  <c r="R19" i="4"/>
  <c r="Q19" i="4"/>
  <c r="P19" i="4"/>
  <c r="AB18" i="4"/>
  <c r="S18" i="4"/>
  <c r="R18" i="4"/>
  <c r="Q18" i="4"/>
  <c r="P18" i="4"/>
  <c r="S17" i="4"/>
  <c r="R17" i="4"/>
  <c r="Q17" i="4"/>
  <c r="P17" i="4"/>
  <c r="AB16" i="4"/>
  <c r="S16" i="4"/>
  <c r="R16" i="4"/>
  <c r="Q16" i="4"/>
  <c r="P16" i="4"/>
  <c r="S15" i="4"/>
  <c r="R15" i="4"/>
  <c r="Q15" i="4"/>
  <c r="L15" i="4"/>
  <c r="AB14" i="4" s="1"/>
  <c r="S14" i="4"/>
  <c r="R14" i="4"/>
  <c r="Q14" i="4"/>
  <c r="P14" i="4"/>
  <c r="S13" i="4"/>
  <c r="R13" i="4"/>
  <c r="Q13" i="4"/>
  <c r="P13" i="4"/>
  <c r="AB12" i="4"/>
  <c r="S12" i="4"/>
  <c r="R12" i="4"/>
  <c r="Q12" i="4"/>
  <c r="P12" i="4"/>
  <c r="S11" i="4"/>
  <c r="R11" i="4"/>
  <c r="Q11" i="4"/>
  <c r="L11" i="4"/>
  <c r="P11" i="4" s="1"/>
  <c r="S10" i="4"/>
  <c r="R10" i="4"/>
  <c r="Q10" i="4"/>
  <c r="L10" i="4"/>
  <c r="P10" i="4" s="1"/>
  <c r="S9" i="4"/>
  <c r="R9" i="4"/>
  <c r="Q9" i="4"/>
  <c r="L9" i="4"/>
  <c r="S8" i="4"/>
  <c r="R8" i="4"/>
  <c r="Q8" i="4"/>
  <c r="L8" i="4"/>
  <c r="P8" i="4" s="1"/>
  <c r="S7" i="4"/>
  <c r="R7" i="4"/>
  <c r="Q7" i="4"/>
  <c r="L7" i="4"/>
  <c r="S6" i="4"/>
  <c r="R6" i="4"/>
  <c r="Q6" i="4"/>
  <c r="L6" i="4"/>
  <c r="P6" i="4" s="1"/>
  <c r="S5" i="4"/>
  <c r="X4" i="4" s="1"/>
  <c r="R5" i="4"/>
  <c r="W4" i="4" s="1"/>
  <c r="Q5" i="4"/>
  <c r="V4" i="4" s="1"/>
  <c r="P5" i="4"/>
  <c r="AB4" i="4"/>
  <c r="S4" i="4"/>
  <c r="R4" i="4"/>
  <c r="Q4" i="4"/>
  <c r="P4" i="4"/>
  <c r="T13" i="4" l="1"/>
  <c r="T14" i="4"/>
  <c r="T16" i="4"/>
  <c r="X12" i="4"/>
  <c r="X18" i="4"/>
  <c r="V26" i="4"/>
  <c r="T29" i="4"/>
  <c r="T30" i="4"/>
  <c r="T19" i="4"/>
  <c r="T22" i="4"/>
  <c r="T17" i="4"/>
  <c r="T18" i="4"/>
  <c r="T23" i="4"/>
  <c r="T24" i="4"/>
  <c r="T26" i="4"/>
  <c r="U26" i="4"/>
  <c r="T32" i="4"/>
  <c r="T6" i="4"/>
  <c r="T10" i="4"/>
  <c r="T12" i="4"/>
  <c r="V12" i="4"/>
  <c r="V18" i="4"/>
  <c r="AC26" i="4"/>
  <c r="AD26" i="4" s="1"/>
  <c r="W26" i="4"/>
  <c r="T33" i="4"/>
  <c r="T34" i="4"/>
  <c r="T35" i="4"/>
  <c r="T37" i="4"/>
  <c r="T38" i="4"/>
  <c r="T39" i="4"/>
  <c r="T40" i="4"/>
  <c r="W38" i="4"/>
  <c r="T5" i="4"/>
  <c r="T8" i="4"/>
  <c r="T11" i="4"/>
  <c r="T4" i="4"/>
  <c r="W12" i="4"/>
  <c r="T27" i="4"/>
  <c r="T28" i="4"/>
  <c r="X26" i="4"/>
  <c r="U38" i="4"/>
  <c r="Y38" i="4" s="1"/>
  <c r="T42" i="4"/>
  <c r="AB24" i="4"/>
  <c r="AC18" i="4" s="1"/>
  <c r="AD18" i="4" s="1"/>
  <c r="AC12" i="4"/>
  <c r="AD12" i="4" s="1"/>
  <c r="AB6" i="4"/>
  <c r="AC4" i="4" s="1"/>
  <c r="AD4" i="4" s="1"/>
  <c r="P7" i="4"/>
  <c r="T7" i="4" s="1"/>
  <c r="AB8" i="4"/>
  <c r="AB10" i="4"/>
  <c r="P15" i="4"/>
  <c r="T15" i="4" s="1"/>
  <c r="P25" i="4"/>
  <c r="T25" i="4" s="1"/>
  <c r="T31" i="4"/>
  <c r="P36" i="4"/>
  <c r="T36" i="4" s="1"/>
  <c r="U4" i="4"/>
  <c r="Y4" i="4" s="1"/>
  <c r="AB34" i="4"/>
  <c r="AC32" i="4" s="1"/>
  <c r="T41" i="4"/>
  <c r="P9" i="4"/>
  <c r="T9" i="4" s="1"/>
  <c r="U12" i="4" l="1"/>
  <c r="Y12" i="4" s="1"/>
  <c r="Y26" i="4"/>
  <c r="AD32" i="4"/>
  <c r="AE4" i="4"/>
  <c r="U18" i="4"/>
  <c r="Y18" i="4" s="1"/>
  <c r="P4" i="3" l="1"/>
  <c r="Q4" i="3"/>
  <c r="R4" i="3"/>
  <c r="S4" i="3"/>
  <c r="AB4" i="3"/>
  <c r="P5" i="3"/>
  <c r="Q5" i="3"/>
  <c r="R5" i="3"/>
  <c r="S5" i="3"/>
  <c r="P6" i="3"/>
  <c r="Q6" i="3"/>
  <c r="R6" i="3"/>
  <c r="S6" i="3"/>
  <c r="AB6" i="3"/>
  <c r="P7" i="3"/>
  <c r="Q7" i="3"/>
  <c r="R7" i="3"/>
  <c r="S7" i="3"/>
  <c r="P8" i="3"/>
  <c r="Q8" i="3"/>
  <c r="R8" i="3"/>
  <c r="S8" i="3"/>
  <c r="AB8" i="3"/>
  <c r="P11" i="3"/>
  <c r="Q11" i="3"/>
  <c r="T11" i="3" s="1"/>
  <c r="R11" i="3"/>
  <c r="S11" i="3"/>
  <c r="P12" i="3"/>
  <c r="Q12" i="3"/>
  <c r="R12" i="3"/>
  <c r="S12" i="3"/>
  <c r="AB12" i="3"/>
  <c r="P13" i="3"/>
  <c r="Q13" i="3"/>
  <c r="R13" i="3"/>
  <c r="S13" i="3"/>
  <c r="P14" i="3"/>
  <c r="Q14" i="3"/>
  <c r="R14" i="3"/>
  <c r="S14" i="3"/>
  <c r="AB14" i="3"/>
  <c r="AC12" i="3" s="1"/>
  <c r="AD12" i="3" s="1"/>
  <c r="P15" i="3"/>
  <c r="Q15" i="3"/>
  <c r="R15" i="3"/>
  <c r="S15" i="3"/>
  <c r="P16" i="3"/>
  <c r="Q16" i="3"/>
  <c r="R16" i="3"/>
  <c r="S16" i="3"/>
  <c r="AB16" i="3"/>
  <c r="P17" i="3"/>
  <c r="Q17" i="3"/>
  <c r="T17" i="3" s="1"/>
  <c r="R17" i="3"/>
  <c r="S17" i="3"/>
  <c r="P18" i="3"/>
  <c r="Q18" i="3"/>
  <c r="R18" i="3"/>
  <c r="S18" i="3"/>
  <c r="AB18" i="3"/>
  <c r="P19" i="3"/>
  <c r="Q19" i="3"/>
  <c r="R19" i="3"/>
  <c r="W18" i="3" s="1"/>
  <c r="S19" i="3"/>
  <c r="P20" i="3"/>
  <c r="Q20" i="3"/>
  <c r="R20" i="3"/>
  <c r="S20" i="3"/>
  <c r="AB20" i="3"/>
  <c r="P21" i="3"/>
  <c r="Q21" i="3"/>
  <c r="R21" i="3"/>
  <c r="S21" i="3"/>
  <c r="P22" i="3"/>
  <c r="Q22" i="3"/>
  <c r="R22" i="3"/>
  <c r="S22" i="3"/>
  <c r="AB22" i="3"/>
  <c r="P23" i="3"/>
  <c r="Q23" i="3"/>
  <c r="T23" i="3" s="1"/>
  <c r="R23" i="3"/>
  <c r="S23" i="3"/>
  <c r="P24" i="3"/>
  <c r="Q24" i="3"/>
  <c r="R24" i="3"/>
  <c r="S24" i="3"/>
  <c r="AB24" i="3"/>
  <c r="AC24" i="3" s="1"/>
  <c r="AD24" i="3" s="1"/>
  <c r="P25" i="3"/>
  <c r="Q25" i="3"/>
  <c r="R25" i="3"/>
  <c r="W24" i="3" s="1"/>
  <c r="S25" i="3"/>
  <c r="P26" i="3"/>
  <c r="Q26" i="3"/>
  <c r="R26" i="3"/>
  <c r="S26" i="3"/>
  <c r="AB26" i="3"/>
  <c r="P27" i="3"/>
  <c r="Q27" i="3"/>
  <c r="R27" i="3"/>
  <c r="S27" i="3"/>
  <c r="P28" i="3"/>
  <c r="Q28" i="3"/>
  <c r="R28" i="3"/>
  <c r="S28" i="3"/>
  <c r="AB28" i="3"/>
  <c r="P29" i="3"/>
  <c r="Q29" i="3"/>
  <c r="R29" i="3"/>
  <c r="S29" i="3"/>
  <c r="T29" i="3"/>
  <c r="P30" i="3"/>
  <c r="Q30" i="3"/>
  <c r="R30" i="3"/>
  <c r="S30" i="3"/>
  <c r="AB30" i="3"/>
  <c r="P31" i="3"/>
  <c r="Q31" i="3"/>
  <c r="T31" i="3" s="1"/>
  <c r="R31" i="3"/>
  <c r="W30" i="3" s="1"/>
  <c r="S31" i="3"/>
  <c r="P32" i="3"/>
  <c r="Q32" i="3"/>
  <c r="T32" i="3" s="1"/>
  <c r="R32" i="3"/>
  <c r="S32" i="3"/>
  <c r="AB32" i="3"/>
  <c r="P33" i="3"/>
  <c r="Q33" i="3"/>
  <c r="R33" i="3"/>
  <c r="S33" i="3"/>
  <c r="P34" i="3"/>
  <c r="Q34" i="3"/>
  <c r="R34" i="3"/>
  <c r="S34" i="3"/>
  <c r="AB34" i="3"/>
  <c r="P35" i="3"/>
  <c r="Q35" i="3"/>
  <c r="T35" i="3" s="1"/>
  <c r="R35" i="3"/>
  <c r="S35" i="3"/>
  <c r="P36" i="3"/>
  <c r="Q36" i="3"/>
  <c r="R36" i="3"/>
  <c r="T36" i="3" s="1"/>
  <c r="S36" i="3"/>
  <c r="AB36" i="3"/>
  <c r="P37" i="3"/>
  <c r="Q37" i="3"/>
  <c r="T37" i="3" s="1"/>
  <c r="R37" i="3"/>
  <c r="S37" i="3"/>
  <c r="P38" i="3"/>
  <c r="Q38" i="3"/>
  <c r="T38" i="3" s="1"/>
  <c r="R38" i="3"/>
  <c r="S38" i="3"/>
  <c r="AB38" i="3"/>
  <c r="P39" i="3"/>
  <c r="Q39" i="3"/>
  <c r="R39" i="3"/>
  <c r="S39" i="3"/>
  <c r="P40" i="3"/>
  <c r="Q40" i="3"/>
  <c r="R40" i="3"/>
  <c r="S40" i="3"/>
  <c r="AB40" i="3"/>
  <c r="P41" i="3"/>
  <c r="Q41" i="3"/>
  <c r="T41" i="3" s="1"/>
  <c r="R41" i="3"/>
  <c r="S41" i="3"/>
  <c r="P42" i="3"/>
  <c r="Q42" i="3"/>
  <c r="R42" i="3"/>
  <c r="S42" i="3"/>
  <c r="AB42" i="3"/>
  <c r="P43" i="3"/>
  <c r="Q43" i="3"/>
  <c r="R43" i="3"/>
  <c r="S43" i="3"/>
  <c r="X38" i="3" s="1"/>
  <c r="P44" i="3"/>
  <c r="Q44" i="3"/>
  <c r="T44" i="3" s="1"/>
  <c r="R44" i="3"/>
  <c r="S44" i="3"/>
  <c r="AB44" i="3"/>
  <c r="P45" i="3"/>
  <c r="Q45" i="3"/>
  <c r="R45" i="3"/>
  <c r="S45" i="3"/>
  <c r="P52" i="3"/>
  <c r="Q52" i="3"/>
  <c r="T52" i="3" s="1"/>
  <c r="R52" i="3"/>
  <c r="S52" i="3"/>
  <c r="X52" i="3"/>
  <c r="AB52" i="3"/>
  <c r="P53" i="3"/>
  <c r="Q53" i="3"/>
  <c r="R53" i="3"/>
  <c r="S53" i="3"/>
  <c r="P54" i="3"/>
  <c r="Q54" i="3"/>
  <c r="T54" i="3" s="1"/>
  <c r="R54" i="3"/>
  <c r="S54" i="3"/>
  <c r="AB54" i="3"/>
  <c r="P55" i="3"/>
  <c r="U52" i="3" s="1"/>
  <c r="Y52" i="3" s="1"/>
  <c r="Q55" i="3"/>
  <c r="R55" i="3"/>
  <c r="S55" i="3"/>
  <c r="P56" i="3"/>
  <c r="Q56" i="3"/>
  <c r="R56" i="3"/>
  <c r="S56" i="3"/>
  <c r="AB56" i="3"/>
  <c r="P57" i="3"/>
  <c r="Q57" i="3"/>
  <c r="R57" i="3"/>
  <c r="S57" i="3"/>
  <c r="P58" i="3"/>
  <c r="Q58" i="3"/>
  <c r="T58" i="3" s="1"/>
  <c r="R58" i="3"/>
  <c r="S58" i="3"/>
  <c r="AB58" i="3"/>
  <c r="P59" i="3"/>
  <c r="Q59" i="3"/>
  <c r="T59" i="3" s="1"/>
  <c r="R59" i="3"/>
  <c r="S59" i="3"/>
  <c r="P60" i="3"/>
  <c r="Q60" i="3"/>
  <c r="T60" i="3" s="1"/>
  <c r="R60" i="3"/>
  <c r="S60" i="3"/>
  <c r="AB60" i="3"/>
  <c r="P61" i="3"/>
  <c r="Q61" i="3"/>
  <c r="R61" i="3"/>
  <c r="S61" i="3"/>
  <c r="P62" i="3"/>
  <c r="Q62" i="3"/>
  <c r="R62" i="3"/>
  <c r="S62" i="3"/>
  <c r="AB62" i="3"/>
  <c r="P63" i="3"/>
  <c r="Q63" i="3"/>
  <c r="R63" i="3"/>
  <c r="S63" i="3"/>
  <c r="T63" i="3" s="1"/>
  <c r="P64" i="3"/>
  <c r="Q64" i="3"/>
  <c r="R64" i="3"/>
  <c r="S64" i="3"/>
  <c r="AB64" i="3"/>
  <c r="AC64" i="3" s="1"/>
  <c r="P65" i="3"/>
  <c r="U64" i="3" s="1"/>
  <c r="Q65" i="3"/>
  <c r="V64" i="3" s="1"/>
  <c r="R65" i="3"/>
  <c r="S65" i="3"/>
  <c r="P66" i="3"/>
  <c r="Q66" i="3"/>
  <c r="T66" i="3" s="1"/>
  <c r="R66" i="3"/>
  <c r="S66" i="3"/>
  <c r="AB66" i="3"/>
  <c r="AC66" i="3"/>
  <c r="P67" i="3"/>
  <c r="Q67" i="3"/>
  <c r="R67" i="3"/>
  <c r="S67" i="3"/>
  <c r="P70" i="3"/>
  <c r="Q70" i="3"/>
  <c r="R70" i="3"/>
  <c r="S70" i="3"/>
  <c r="AB70" i="3"/>
  <c r="AC70" i="3" s="1"/>
  <c r="P71" i="3"/>
  <c r="Q71" i="3"/>
  <c r="R71" i="3"/>
  <c r="T71" i="3" s="1"/>
  <c r="S71" i="3"/>
  <c r="P72" i="3"/>
  <c r="Q72" i="3"/>
  <c r="R72" i="3"/>
  <c r="S72" i="3"/>
  <c r="AB72" i="3"/>
  <c r="P73" i="3"/>
  <c r="Q73" i="3"/>
  <c r="T73" i="3" s="1"/>
  <c r="R73" i="3"/>
  <c r="S73" i="3"/>
  <c r="P74" i="3"/>
  <c r="Q74" i="3"/>
  <c r="T74" i="3" s="1"/>
  <c r="R74" i="3"/>
  <c r="S74" i="3"/>
  <c r="AB74" i="3"/>
  <c r="P75" i="3"/>
  <c r="Q75" i="3"/>
  <c r="R75" i="3"/>
  <c r="S75" i="3"/>
  <c r="P76" i="3"/>
  <c r="Q76" i="3"/>
  <c r="T76" i="3" s="1"/>
  <c r="R76" i="3"/>
  <c r="S76" i="3"/>
  <c r="AB76" i="3"/>
  <c r="P77" i="3"/>
  <c r="Q77" i="3"/>
  <c r="R77" i="3"/>
  <c r="S77" i="3"/>
  <c r="P78" i="3"/>
  <c r="Q78" i="3"/>
  <c r="T78" i="3" s="1"/>
  <c r="R78" i="3"/>
  <c r="S78" i="3"/>
  <c r="AB78" i="3"/>
  <c r="P79" i="3"/>
  <c r="U78" i="3" s="1"/>
  <c r="Q79" i="3"/>
  <c r="R79" i="3"/>
  <c r="S79" i="3"/>
  <c r="T79" i="3"/>
  <c r="P80" i="3"/>
  <c r="Q80" i="3"/>
  <c r="R80" i="3"/>
  <c r="S80" i="3"/>
  <c r="T80" i="3" s="1"/>
  <c r="AB80" i="3"/>
  <c r="P81" i="3"/>
  <c r="Q81" i="3"/>
  <c r="R81" i="3"/>
  <c r="S81" i="3"/>
  <c r="P82" i="3"/>
  <c r="Q82" i="3"/>
  <c r="R82" i="3"/>
  <c r="S82" i="3"/>
  <c r="AB82" i="3"/>
  <c r="P83" i="3"/>
  <c r="Q83" i="3"/>
  <c r="R83" i="3"/>
  <c r="S83" i="3"/>
  <c r="P84" i="3"/>
  <c r="Q84" i="3"/>
  <c r="T84" i="3" s="1"/>
  <c r="R84" i="3"/>
  <c r="S84" i="3"/>
  <c r="AB84" i="3"/>
  <c r="P85" i="3"/>
  <c r="Q85" i="3"/>
  <c r="R85" i="3"/>
  <c r="S85" i="3"/>
  <c r="P86" i="3"/>
  <c r="Q86" i="3"/>
  <c r="R86" i="3"/>
  <c r="S86" i="3"/>
  <c r="T86" i="3"/>
  <c r="AB86" i="3"/>
  <c r="P87" i="3"/>
  <c r="Q87" i="3"/>
  <c r="R87" i="3"/>
  <c r="T87" i="3" s="1"/>
  <c r="S87" i="3"/>
  <c r="P88" i="3"/>
  <c r="Q88" i="3"/>
  <c r="R88" i="3"/>
  <c r="S88" i="3"/>
  <c r="AB88" i="3"/>
  <c r="P89" i="3"/>
  <c r="Q89" i="3"/>
  <c r="T89" i="3" s="1"/>
  <c r="R89" i="3"/>
  <c r="S89" i="3"/>
  <c r="P90" i="3"/>
  <c r="Q90" i="3"/>
  <c r="R90" i="3"/>
  <c r="S90" i="3"/>
  <c r="AB90" i="3"/>
  <c r="P91" i="3"/>
  <c r="Q91" i="3"/>
  <c r="T91" i="3" s="1"/>
  <c r="R91" i="3"/>
  <c r="S91" i="3"/>
  <c r="P92" i="3"/>
  <c r="Q92" i="3"/>
  <c r="R92" i="3"/>
  <c r="S92" i="3"/>
  <c r="AB92" i="3"/>
  <c r="P93" i="3"/>
  <c r="Q93" i="3"/>
  <c r="T93" i="3" s="1"/>
  <c r="R93" i="3"/>
  <c r="S93" i="3"/>
  <c r="P94" i="3"/>
  <c r="Q94" i="3"/>
  <c r="T94" i="3" s="1"/>
  <c r="R94" i="3"/>
  <c r="S94" i="3"/>
  <c r="AB94" i="3"/>
  <c r="P95" i="3"/>
  <c r="Q95" i="3"/>
  <c r="R95" i="3"/>
  <c r="S95" i="3"/>
  <c r="P96" i="3"/>
  <c r="Q96" i="3"/>
  <c r="R96" i="3"/>
  <c r="S96" i="3"/>
  <c r="AB96" i="3"/>
  <c r="P97" i="3"/>
  <c r="Q97" i="3"/>
  <c r="R97" i="3"/>
  <c r="T97" i="3" s="1"/>
  <c r="S97" i="3"/>
  <c r="P98" i="3"/>
  <c r="Q98" i="3"/>
  <c r="R98" i="3"/>
  <c r="S98" i="3"/>
  <c r="AB98" i="3"/>
  <c r="AC98" i="3" s="1"/>
  <c r="P99" i="3"/>
  <c r="Q99" i="3"/>
  <c r="R99" i="3"/>
  <c r="W98" i="3" s="1"/>
  <c r="S99" i="3"/>
  <c r="P100" i="3"/>
  <c r="Q100" i="3"/>
  <c r="R100" i="3"/>
  <c r="S100" i="3"/>
  <c r="AB100" i="3"/>
  <c r="P101" i="3"/>
  <c r="Q101" i="3"/>
  <c r="R101" i="3"/>
  <c r="S101" i="3"/>
  <c r="P102" i="3"/>
  <c r="Q102" i="3"/>
  <c r="R102" i="3"/>
  <c r="S102" i="3"/>
  <c r="AB102" i="3"/>
  <c r="P103" i="3"/>
  <c r="Q103" i="3"/>
  <c r="R103" i="3"/>
  <c r="S103" i="3"/>
  <c r="T103" i="3"/>
  <c r="P104" i="3"/>
  <c r="Q104" i="3"/>
  <c r="R104" i="3"/>
  <c r="S104" i="3"/>
  <c r="T104" i="3" s="1"/>
  <c r="AB104" i="3"/>
  <c r="AC104" i="3"/>
  <c r="AD104" i="3" s="1"/>
  <c r="P105" i="3"/>
  <c r="Q105" i="3"/>
  <c r="V104" i="3" s="1"/>
  <c r="R105" i="3"/>
  <c r="S105" i="3"/>
  <c r="X104" i="3" s="1"/>
  <c r="P106" i="3"/>
  <c r="Q106" i="3"/>
  <c r="T106" i="3" s="1"/>
  <c r="R106" i="3"/>
  <c r="S106" i="3"/>
  <c r="AB106" i="3"/>
  <c r="P107" i="3"/>
  <c r="Q107" i="3"/>
  <c r="R107" i="3"/>
  <c r="S107" i="3"/>
  <c r="T107" i="3"/>
  <c r="P108" i="3"/>
  <c r="Q108" i="3"/>
  <c r="R108" i="3"/>
  <c r="S108" i="3"/>
  <c r="AB108" i="3"/>
  <c r="P109" i="3"/>
  <c r="Q109" i="3"/>
  <c r="R109" i="3"/>
  <c r="T109" i="3" s="1"/>
  <c r="S109" i="3"/>
  <c r="P110" i="3"/>
  <c r="Q110" i="3"/>
  <c r="R110" i="3"/>
  <c r="S110" i="3"/>
  <c r="AB110" i="3"/>
  <c r="P111" i="3"/>
  <c r="Q111" i="3"/>
  <c r="R111" i="3"/>
  <c r="S111" i="3"/>
  <c r="P112" i="3"/>
  <c r="Q112" i="3"/>
  <c r="R112" i="3"/>
  <c r="S112" i="3"/>
  <c r="T112" i="3"/>
  <c r="AB112" i="3"/>
  <c r="P113" i="3"/>
  <c r="Q113" i="3"/>
  <c r="R113" i="3"/>
  <c r="S113" i="3"/>
  <c r="P114" i="3"/>
  <c r="Q114" i="3"/>
  <c r="R114" i="3"/>
  <c r="T114" i="3" s="1"/>
  <c r="S114" i="3"/>
  <c r="AB114" i="3"/>
  <c r="P115" i="3"/>
  <c r="Q115" i="3"/>
  <c r="T115" i="3" s="1"/>
  <c r="R115" i="3"/>
  <c r="S115" i="3"/>
  <c r="P116" i="3"/>
  <c r="Q116" i="3"/>
  <c r="T116" i="3" s="1"/>
  <c r="R116" i="3"/>
  <c r="S116" i="3"/>
  <c r="AB116" i="3"/>
  <c r="P117" i="3"/>
  <c r="Q117" i="3"/>
  <c r="R117" i="3"/>
  <c r="S117" i="3"/>
  <c r="P118" i="3"/>
  <c r="Q118" i="3"/>
  <c r="R118" i="3"/>
  <c r="S118" i="3"/>
  <c r="AB118" i="3"/>
  <c r="P119" i="3"/>
  <c r="Q119" i="3"/>
  <c r="R119" i="3"/>
  <c r="W112" i="3" s="1"/>
  <c r="S119" i="3"/>
  <c r="P120" i="3"/>
  <c r="Q120" i="3"/>
  <c r="R120" i="3"/>
  <c r="S120" i="3"/>
  <c r="AB120" i="3"/>
  <c r="P121" i="3"/>
  <c r="Q121" i="3"/>
  <c r="R121" i="3"/>
  <c r="S121" i="3"/>
  <c r="P122" i="3"/>
  <c r="Q122" i="3"/>
  <c r="R122" i="3"/>
  <c r="S122" i="3"/>
  <c r="T122" i="3"/>
  <c r="AB122" i="3"/>
  <c r="P123" i="3"/>
  <c r="Q123" i="3"/>
  <c r="R123" i="3"/>
  <c r="W120" i="3" s="1"/>
  <c r="S123" i="3"/>
  <c r="P124" i="3"/>
  <c r="Q124" i="3"/>
  <c r="R124" i="3"/>
  <c r="S124" i="3"/>
  <c r="AB124" i="3"/>
  <c r="P125" i="3"/>
  <c r="Q125" i="3"/>
  <c r="T125" i="3" s="1"/>
  <c r="R125" i="3"/>
  <c r="S125" i="3"/>
  <c r="P126" i="3"/>
  <c r="Q126" i="3"/>
  <c r="R126" i="3"/>
  <c r="S126" i="3"/>
  <c r="AB126" i="3"/>
  <c r="P127" i="3"/>
  <c r="Q127" i="3"/>
  <c r="T127" i="3" s="1"/>
  <c r="R127" i="3"/>
  <c r="S127" i="3"/>
  <c r="P128" i="3"/>
  <c r="Q128" i="3"/>
  <c r="R128" i="3"/>
  <c r="S128" i="3"/>
  <c r="AB128" i="3"/>
  <c r="P129" i="3"/>
  <c r="Q129" i="3"/>
  <c r="T129" i="3" s="1"/>
  <c r="R129" i="3"/>
  <c r="S129" i="3"/>
  <c r="P130" i="3"/>
  <c r="Q130" i="3"/>
  <c r="Q228" i="3" s="1"/>
  <c r="R130" i="3"/>
  <c r="S130" i="3"/>
  <c r="AB130" i="3"/>
  <c r="P131" i="3"/>
  <c r="Q131" i="3"/>
  <c r="R131" i="3"/>
  <c r="S131" i="3"/>
  <c r="T131" i="3"/>
  <c r="P132" i="3"/>
  <c r="Q132" i="3"/>
  <c r="R132" i="3"/>
  <c r="S132" i="3"/>
  <c r="AB132" i="3"/>
  <c r="AC132" i="3" s="1"/>
  <c r="P133" i="3"/>
  <c r="Q133" i="3"/>
  <c r="R133" i="3"/>
  <c r="W132" i="3" s="1"/>
  <c r="S133" i="3"/>
  <c r="P134" i="3"/>
  <c r="Q134" i="3"/>
  <c r="R134" i="3"/>
  <c r="S134" i="3"/>
  <c r="AB134" i="3"/>
  <c r="P135" i="3"/>
  <c r="Q135" i="3"/>
  <c r="T135" i="3" s="1"/>
  <c r="R135" i="3"/>
  <c r="S135" i="3"/>
  <c r="P136" i="3"/>
  <c r="Q136" i="3"/>
  <c r="R136" i="3"/>
  <c r="S136" i="3"/>
  <c r="AB136" i="3"/>
  <c r="P137" i="3"/>
  <c r="Q137" i="3"/>
  <c r="T137" i="3" s="1"/>
  <c r="R137" i="3"/>
  <c r="S137" i="3"/>
  <c r="P138" i="3"/>
  <c r="Q138" i="3"/>
  <c r="T138" i="3" s="1"/>
  <c r="R138" i="3"/>
  <c r="S138" i="3"/>
  <c r="AB138" i="3"/>
  <c r="P139" i="3"/>
  <c r="Q139" i="3"/>
  <c r="R139" i="3"/>
  <c r="W138" i="3" s="1"/>
  <c r="S139" i="3"/>
  <c r="P140" i="3"/>
  <c r="Q140" i="3"/>
  <c r="T140" i="3" s="1"/>
  <c r="R140" i="3"/>
  <c r="S140" i="3"/>
  <c r="AB140" i="3"/>
  <c r="P141" i="3"/>
  <c r="Q141" i="3"/>
  <c r="R141" i="3"/>
  <c r="S141" i="3"/>
  <c r="P142" i="3"/>
  <c r="Q142" i="3"/>
  <c r="T142" i="3" s="1"/>
  <c r="R142" i="3"/>
  <c r="S142" i="3"/>
  <c r="AB142" i="3"/>
  <c r="P143" i="3"/>
  <c r="Q143" i="3"/>
  <c r="R143" i="3"/>
  <c r="S143" i="3"/>
  <c r="T143" i="3"/>
  <c r="P144" i="3"/>
  <c r="Q144" i="3"/>
  <c r="R144" i="3"/>
  <c r="S144" i="3"/>
  <c r="AB144" i="3"/>
  <c r="P145" i="3"/>
  <c r="Q145" i="3"/>
  <c r="R145" i="3"/>
  <c r="S145" i="3"/>
  <c r="P146" i="3"/>
  <c r="Q146" i="3"/>
  <c r="R146" i="3"/>
  <c r="T146" i="3" s="1"/>
  <c r="S146" i="3"/>
  <c r="AB146" i="3"/>
  <c r="P147" i="3"/>
  <c r="Q147" i="3"/>
  <c r="T147" i="3" s="1"/>
  <c r="R147" i="3"/>
  <c r="S147" i="3"/>
  <c r="P166" i="3"/>
  <c r="Q166" i="3"/>
  <c r="R166" i="3"/>
  <c r="V166" i="3" s="1"/>
  <c r="S166" i="3"/>
  <c r="U166" i="3"/>
  <c r="P168" i="3"/>
  <c r="Q168" i="3"/>
  <c r="R168" i="3"/>
  <c r="V168" i="3" s="1"/>
  <c r="S168" i="3"/>
  <c r="U168" i="3"/>
  <c r="P170" i="3"/>
  <c r="Q170" i="3"/>
  <c r="R170" i="3"/>
  <c r="V170" i="3" s="1"/>
  <c r="S170" i="3"/>
  <c r="U170" i="3"/>
  <c r="P172" i="3"/>
  <c r="Q172" i="3"/>
  <c r="R172" i="3"/>
  <c r="V172" i="3" s="1"/>
  <c r="S172" i="3"/>
  <c r="U172" i="3"/>
  <c r="P174" i="3"/>
  <c r="Q174" i="3"/>
  <c r="R174" i="3"/>
  <c r="V174" i="3" s="1"/>
  <c r="S174" i="3"/>
  <c r="U174" i="3"/>
  <c r="P178" i="3"/>
  <c r="Q178" i="3"/>
  <c r="R178" i="3"/>
  <c r="S178" i="3"/>
  <c r="AB178" i="3"/>
  <c r="AC178" i="3" s="1"/>
  <c r="AD178" i="3" s="1"/>
  <c r="P179" i="3"/>
  <c r="Q179" i="3"/>
  <c r="R179" i="3"/>
  <c r="S179" i="3"/>
  <c r="X178" i="3" s="1"/>
  <c r="P180" i="3"/>
  <c r="Q180" i="3"/>
  <c r="R180" i="3"/>
  <c r="S180" i="3"/>
  <c r="AB180" i="3"/>
  <c r="P181" i="3"/>
  <c r="U178" i="3" s="1"/>
  <c r="Q181" i="3"/>
  <c r="R181" i="3"/>
  <c r="S181" i="3"/>
  <c r="P184" i="3"/>
  <c r="Q184" i="3"/>
  <c r="R184" i="3"/>
  <c r="T184" i="3" s="1"/>
  <c r="S184" i="3"/>
  <c r="AB184" i="3"/>
  <c r="P185" i="3"/>
  <c r="U184" i="3" s="1"/>
  <c r="Q185" i="3"/>
  <c r="R185" i="3"/>
  <c r="S185" i="3"/>
  <c r="P186" i="3"/>
  <c r="Q186" i="3"/>
  <c r="R186" i="3"/>
  <c r="S186" i="3"/>
  <c r="AB186" i="3"/>
  <c r="P187" i="3"/>
  <c r="Q187" i="3"/>
  <c r="R187" i="3"/>
  <c r="S187" i="3"/>
  <c r="X184" i="3" s="1"/>
  <c r="P188" i="3"/>
  <c r="Q188" i="3"/>
  <c r="R188" i="3"/>
  <c r="S188" i="3"/>
  <c r="AB188" i="3"/>
  <c r="P189" i="3"/>
  <c r="Q189" i="3"/>
  <c r="R189" i="3"/>
  <c r="T189" i="3" s="1"/>
  <c r="S189" i="3"/>
  <c r="P190" i="3"/>
  <c r="Q190" i="3"/>
  <c r="T190" i="3" s="1"/>
  <c r="R190" i="3"/>
  <c r="S190" i="3"/>
  <c r="AB190" i="3"/>
  <c r="P191" i="3"/>
  <c r="Q191" i="3"/>
  <c r="R191" i="3"/>
  <c r="S191" i="3"/>
  <c r="P192" i="3"/>
  <c r="Q192" i="3"/>
  <c r="R192" i="3"/>
  <c r="S192" i="3"/>
  <c r="T192" i="3"/>
  <c r="AB192" i="3"/>
  <c r="P193" i="3"/>
  <c r="Q193" i="3"/>
  <c r="R193" i="3"/>
  <c r="W188" i="3" s="1"/>
  <c r="S193" i="3"/>
  <c r="P194" i="3"/>
  <c r="Q194" i="3"/>
  <c r="R194" i="3"/>
  <c r="S194" i="3"/>
  <c r="AB194" i="3"/>
  <c r="AC194" i="3" s="1"/>
  <c r="AD194" i="3" s="1"/>
  <c r="P195" i="3"/>
  <c r="Q195" i="3"/>
  <c r="R195" i="3"/>
  <c r="S195" i="3"/>
  <c r="T195" i="3"/>
  <c r="P196" i="3"/>
  <c r="Q196" i="3"/>
  <c r="R196" i="3"/>
  <c r="S196" i="3"/>
  <c r="AB196" i="3"/>
  <c r="P197" i="3"/>
  <c r="Q197" i="3"/>
  <c r="R197" i="3"/>
  <c r="S197" i="3"/>
  <c r="P198" i="3"/>
  <c r="Q198" i="3"/>
  <c r="R198" i="3"/>
  <c r="T198" i="3" s="1"/>
  <c r="S198" i="3"/>
  <c r="AB198" i="3"/>
  <c r="P199" i="3"/>
  <c r="Q199" i="3"/>
  <c r="R199" i="3"/>
  <c r="S199" i="3"/>
  <c r="P200" i="3"/>
  <c r="Q200" i="3"/>
  <c r="R200" i="3"/>
  <c r="S200" i="3"/>
  <c r="V200" i="3"/>
  <c r="AB200" i="3"/>
  <c r="AC200" i="3" s="1"/>
  <c r="AD200" i="3" s="1"/>
  <c r="P201" i="3"/>
  <c r="U200" i="3" s="1"/>
  <c r="Q201" i="3"/>
  <c r="R201" i="3"/>
  <c r="W200" i="3" s="1"/>
  <c r="S201" i="3"/>
  <c r="X200" i="3" s="1"/>
  <c r="T201" i="3"/>
  <c r="P202" i="3"/>
  <c r="Q202" i="3"/>
  <c r="R202" i="3"/>
  <c r="S202" i="3"/>
  <c r="AB202" i="3"/>
  <c r="P203" i="3"/>
  <c r="Q203" i="3"/>
  <c r="R203" i="3"/>
  <c r="S203" i="3"/>
  <c r="P206" i="3"/>
  <c r="Q206" i="3"/>
  <c r="R206" i="3"/>
  <c r="T206" i="3" s="1"/>
  <c r="S206" i="3"/>
  <c r="X206" i="3"/>
  <c r="AB206" i="3"/>
  <c r="AC206" i="3" s="1"/>
  <c r="P207" i="3"/>
  <c r="U206" i="3" s="1"/>
  <c r="Q207" i="3"/>
  <c r="V206" i="3" s="1"/>
  <c r="R207" i="3"/>
  <c r="W206" i="3" s="1"/>
  <c r="S207" i="3"/>
  <c r="P208" i="3"/>
  <c r="Q208" i="3"/>
  <c r="R208" i="3"/>
  <c r="S208" i="3"/>
  <c r="AB208" i="3"/>
  <c r="P209" i="3"/>
  <c r="Q209" i="3"/>
  <c r="R209" i="3"/>
  <c r="S209" i="3"/>
  <c r="P210" i="3"/>
  <c r="Q210" i="3"/>
  <c r="T210" i="3" s="1"/>
  <c r="R210" i="3"/>
  <c r="S210" i="3"/>
  <c r="AB210" i="3"/>
  <c r="P211" i="3"/>
  <c r="Q211" i="3"/>
  <c r="R211" i="3"/>
  <c r="S211" i="3"/>
  <c r="P212" i="3"/>
  <c r="Q212" i="3"/>
  <c r="R212" i="3"/>
  <c r="S212" i="3"/>
  <c r="AB212" i="3"/>
  <c r="P213" i="3"/>
  <c r="Q213" i="3"/>
  <c r="T213" i="3" s="1"/>
  <c r="R213" i="3"/>
  <c r="S213" i="3"/>
  <c r="P214" i="3"/>
  <c r="Q214" i="3"/>
  <c r="R214" i="3"/>
  <c r="S214" i="3"/>
  <c r="AB214" i="3"/>
  <c r="AC214" i="3" s="1"/>
  <c r="P215" i="3"/>
  <c r="U214" i="3" s="1"/>
  <c r="Q215" i="3"/>
  <c r="V214" i="3" s="1"/>
  <c r="R215" i="3"/>
  <c r="W214" i="3" s="1"/>
  <c r="S215" i="3"/>
  <c r="X214" i="3" s="1"/>
  <c r="P216" i="3"/>
  <c r="Q216" i="3"/>
  <c r="R216" i="3"/>
  <c r="S216" i="3"/>
  <c r="AB216" i="3"/>
  <c r="P217" i="3"/>
  <c r="Q217" i="3"/>
  <c r="R217" i="3"/>
  <c r="W216" i="3" s="1"/>
  <c r="S217" i="3"/>
  <c r="P218" i="3"/>
  <c r="Q218" i="3"/>
  <c r="R218" i="3"/>
  <c r="T218" i="3" s="1"/>
  <c r="S218" i="3"/>
  <c r="AB218" i="3"/>
  <c r="P219" i="3"/>
  <c r="U216" i="3" s="1"/>
  <c r="Q219" i="3"/>
  <c r="R219" i="3"/>
  <c r="S219" i="3"/>
  <c r="P224" i="3"/>
  <c r="Q224" i="3"/>
  <c r="R224" i="3"/>
  <c r="S224" i="3"/>
  <c r="AB224" i="3"/>
  <c r="P225" i="3"/>
  <c r="Q225" i="3"/>
  <c r="R225" i="3"/>
  <c r="W224" i="3" s="1"/>
  <c r="S225" i="3"/>
  <c r="P226" i="3"/>
  <c r="Q226" i="3"/>
  <c r="R226" i="3"/>
  <c r="T226" i="3" s="1"/>
  <c r="S226" i="3"/>
  <c r="AB226" i="3"/>
  <c r="P227" i="3"/>
  <c r="U224" i="3" s="1"/>
  <c r="Q227" i="3"/>
  <c r="R227" i="3"/>
  <c r="S227" i="3"/>
  <c r="P228" i="3"/>
  <c r="R228" i="3"/>
  <c r="S228" i="3"/>
  <c r="P229" i="3"/>
  <c r="P232" i="3" s="1"/>
  <c r="P233" i="3" s="1"/>
  <c r="Q229" i="3"/>
  <c r="R229" i="3"/>
  <c r="R232" i="3" s="1"/>
  <c r="R233" i="3" s="1"/>
  <c r="S229" i="3"/>
  <c r="S232" i="3" s="1"/>
  <c r="S233" i="3" s="1"/>
  <c r="Q232" i="3" l="1"/>
  <c r="Q233" i="3" s="1"/>
  <c r="X224" i="3"/>
  <c r="AC224" i="3"/>
  <c r="T224" i="3"/>
  <c r="X216" i="3"/>
  <c r="AC216" i="3"/>
  <c r="AD214" i="3" s="1"/>
  <c r="T216" i="3"/>
  <c r="T214" i="3"/>
  <c r="U208" i="3"/>
  <c r="T209" i="3"/>
  <c r="T200" i="3"/>
  <c r="AC188" i="3"/>
  <c r="AD188" i="3" s="1"/>
  <c r="T191" i="3"/>
  <c r="T186" i="3"/>
  <c r="T185" i="3"/>
  <c r="T174" i="3"/>
  <c r="W174" i="3" s="1"/>
  <c r="T170" i="3"/>
  <c r="W170" i="3" s="1"/>
  <c r="T166" i="3"/>
  <c r="W166" i="3" s="1"/>
  <c r="T133" i="3"/>
  <c r="T130" i="3"/>
  <c r="AC120" i="3"/>
  <c r="T121" i="3"/>
  <c r="T113" i="3"/>
  <c r="T111" i="3"/>
  <c r="T105" i="3"/>
  <c r="V98" i="3"/>
  <c r="T102" i="3"/>
  <c r="X98" i="3"/>
  <c r="T92" i="3"/>
  <c r="T85" i="3"/>
  <c r="V78" i="3"/>
  <c r="T77" i="3"/>
  <c r="T65" i="3"/>
  <c r="U56" i="3"/>
  <c r="T56" i="3"/>
  <c r="T55" i="3"/>
  <c r="AC52" i="3"/>
  <c r="T27" i="3"/>
  <c r="X24" i="3"/>
  <c r="AC18" i="3"/>
  <c r="AD18" i="3" s="1"/>
  <c r="U18" i="3"/>
  <c r="T14" i="3"/>
  <c r="T8" i="3"/>
  <c r="W4" i="3"/>
  <c r="Y200" i="3"/>
  <c r="U194" i="3"/>
  <c r="T6" i="3"/>
  <c r="V4" i="3"/>
  <c r="T4" i="3"/>
  <c r="T225" i="3"/>
  <c r="T217" i="3"/>
  <c r="T211" i="3"/>
  <c r="AC208" i="3"/>
  <c r="AD208" i="3" s="1"/>
  <c r="T208" i="3"/>
  <c r="Y206" i="3"/>
  <c r="T203" i="3"/>
  <c r="T197" i="3"/>
  <c r="X194" i="3"/>
  <c r="T194" i="3"/>
  <c r="W184" i="3"/>
  <c r="AC184" i="3"/>
  <c r="AD184" i="3" s="1"/>
  <c r="T181" i="3"/>
  <c r="W178" i="3"/>
  <c r="T178" i="3"/>
  <c r="T172" i="3"/>
  <c r="W172" i="3" s="1"/>
  <c r="T168" i="3"/>
  <c r="W168" i="3" s="1"/>
  <c r="T145" i="3"/>
  <c r="T136" i="3"/>
  <c r="T126" i="3"/>
  <c r="T124" i="3"/>
  <c r="T100" i="3"/>
  <c r="T95" i="3"/>
  <c r="T88" i="3"/>
  <c r="X84" i="3"/>
  <c r="AC84" i="3"/>
  <c r="T82" i="3"/>
  <c r="T81" i="3"/>
  <c r="U72" i="3"/>
  <c r="T72" i="3"/>
  <c r="T64" i="3"/>
  <c r="X56" i="3"/>
  <c r="W56" i="3"/>
  <c r="T40" i="3"/>
  <c r="AC30" i="3"/>
  <c r="AD30" i="3" s="1"/>
  <c r="U30" i="3"/>
  <c r="T26" i="3"/>
  <c r="T15" i="3"/>
  <c r="X12" i="3"/>
  <c r="AC4" i="3"/>
  <c r="AD4" i="3" s="1"/>
  <c r="T227" i="3"/>
  <c r="T219" i="3"/>
  <c r="T212" i="3"/>
  <c r="T202" i="3"/>
  <c r="W194" i="3"/>
  <c r="T196" i="3"/>
  <c r="U188" i="3"/>
  <c r="T139" i="3"/>
  <c r="T134" i="3"/>
  <c r="T132" i="3"/>
  <c r="AC126" i="3"/>
  <c r="T119" i="3"/>
  <c r="T118" i="3"/>
  <c r="T110" i="3"/>
  <c r="T101" i="3"/>
  <c r="U84" i="3"/>
  <c r="T96" i="3"/>
  <c r="X72" i="3"/>
  <c r="AC72" i="3"/>
  <c r="AD72" i="3" s="1"/>
  <c r="T70" i="3"/>
  <c r="T43" i="3"/>
  <c r="T42" i="3"/>
  <c r="AC38" i="3"/>
  <c r="T24" i="3"/>
  <c r="T20" i="3"/>
  <c r="T19" i="3"/>
  <c r="T16" i="3"/>
  <c r="W12" i="3"/>
  <c r="Y214" i="3"/>
  <c r="T215" i="3"/>
  <c r="V208" i="3"/>
  <c r="Y208" i="3" s="1"/>
  <c r="X208" i="3"/>
  <c r="T207" i="3"/>
  <c r="T199" i="3"/>
  <c r="T193" i="3"/>
  <c r="T187" i="3"/>
  <c r="V184" i="3"/>
  <c r="Y184" i="3" s="1"/>
  <c r="T179" i="3"/>
  <c r="T144" i="3"/>
  <c r="AC138" i="3"/>
  <c r="T128" i="3"/>
  <c r="W126" i="3"/>
  <c r="T123" i="3"/>
  <c r="T120" i="3"/>
  <c r="W104" i="3"/>
  <c r="V84" i="3"/>
  <c r="W78" i="3"/>
  <c r="Y78" i="3" s="1"/>
  <c r="X64" i="3"/>
  <c r="T62" i="3"/>
  <c r="V52" i="3"/>
  <c r="T53" i="3"/>
  <c r="T45" i="3"/>
  <c r="T39" i="3"/>
  <c r="T34" i="3"/>
  <c r="U24" i="3"/>
  <c r="T22" i="3"/>
  <c r="U12" i="3"/>
  <c r="V224" i="3"/>
  <c r="Y224" i="3" s="1"/>
  <c r="V216" i="3"/>
  <c r="Y216" i="3" s="1"/>
  <c r="W208" i="3"/>
  <c r="U98" i="3"/>
  <c r="Y98" i="3" s="1"/>
  <c r="W72" i="3"/>
  <c r="AC56" i="3"/>
  <c r="AD38" i="3" s="1"/>
  <c r="V38" i="3"/>
  <c r="T12" i="3"/>
  <c r="V194" i="3"/>
  <c r="X188" i="3"/>
  <c r="V188" i="3"/>
  <c r="T188" i="3"/>
  <c r="T180" i="3"/>
  <c r="V72" i="3"/>
  <c r="Y72" i="3" s="1"/>
  <c r="W64" i="3"/>
  <c r="U38" i="3"/>
  <c r="T28" i="3"/>
  <c r="U4" i="3"/>
  <c r="V178" i="3"/>
  <c r="Y178" i="3" s="1"/>
  <c r="T141" i="3"/>
  <c r="T117" i="3"/>
  <c r="AC112" i="3"/>
  <c r="AD112" i="3" s="1"/>
  <c r="T108" i="3"/>
  <c r="U104" i="3"/>
  <c r="Y104" i="3" s="1"/>
  <c r="T99" i="3"/>
  <c r="T98" i="3"/>
  <c r="T90" i="3"/>
  <c r="W84" i="3"/>
  <c r="T83" i="3"/>
  <c r="X78" i="3"/>
  <c r="AC78" i="3"/>
  <c r="AD78" i="3" s="1"/>
  <c r="T75" i="3"/>
  <c r="T67" i="3"/>
  <c r="Y64" i="3"/>
  <c r="T61" i="3"/>
  <c r="V56" i="3"/>
  <c r="T57" i="3"/>
  <c r="W52" i="3"/>
  <c r="T33" i="3"/>
  <c r="X30" i="3"/>
  <c r="T30" i="3"/>
  <c r="T25" i="3"/>
  <c r="T21" i="3"/>
  <c r="X18" i="3"/>
  <c r="T18" i="3"/>
  <c r="T13" i="3"/>
  <c r="T7" i="3"/>
  <c r="X4" i="3"/>
  <c r="W38" i="3"/>
  <c r="V30" i="3"/>
  <c r="Y30" i="3" s="1"/>
  <c r="V24" i="3"/>
  <c r="V18" i="3"/>
  <c r="Y18" i="3" s="1"/>
  <c r="V12" i="3"/>
  <c r="T5" i="3"/>
  <c r="T229" i="3" s="1"/>
  <c r="AB96" i="1"/>
  <c r="AB14" i="1"/>
  <c r="AB16" i="1"/>
  <c r="AB18" i="1"/>
  <c r="AB20" i="1"/>
  <c r="AB22" i="1"/>
  <c r="AB24" i="1"/>
  <c r="AB26" i="1"/>
  <c r="AB28" i="1"/>
  <c r="AB30" i="1"/>
  <c r="AB32" i="1"/>
  <c r="AB34" i="1"/>
  <c r="AB36" i="1"/>
  <c r="AB38" i="1"/>
  <c r="AB40" i="1"/>
  <c r="AB42" i="1"/>
  <c r="AB44" i="1"/>
  <c r="AB46" i="1"/>
  <c r="AB48" i="1"/>
  <c r="AB50" i="1"/>
  <c r="AB52" i="1"/>
  <c r="AB54" i="1"/>
  <c r="AB56" i="1"/>
  <c r="AB58" i="1"/>
  <c r="AB60" i="1"/>
  <c r="AB62" i="1"/>
  <c r="AB64" i="1"/>
  <c r="AB66" i="1"/>
  <c r="AB68" i="1"/>
  <c r="AB70" i="1"/>
  <c r="AB72" i="1"/>
  <c r="AB74" i="1"/>
  <c r="AB76" i="1"/>
  <c r="AB78" i="1"/>
  <c r="AB80" i="1"/>
  <c r="AB82" i="1"/>
  <c r="AB84" i="1"/>
  <c r="AB86" i="1"/>
  <c r="AB88" i="1"/>
  <c r="AB90" i="1"/>
  <c r="AB92" i="1"/>
  <c r="AB94" i="1"/>
  <c r="S97" i="1"/>
  <c r="R97" i="1"/>
  <c r="Q97" i="1"/>
  <c r="P97" i="1"/>
  <c r="S96" i="1"/>
  <c r="R96" i="1"/>
  <c r="Q96" i="1"/>
  <c r="P96" i="1"/>
  <c r="S95" i="1"/>
  <c r="R95" i="1"/>
  <c r="Q95" i="1"/>
  <c r="P95" i="1"/>
  <c r="S94" i="1"/>
  <c r="R94" i="1"/>
  <c r="Q94" i="1"/>
  <c r="P94" i="1"/>
  <c r="S93" i="1"/>
  <c r="R93" i="1"/>
  <c r="Q93" i="1"/>
  <c r="P93" i="1"/>
  <c r="S92" i="1"/>
  <c r="R92" i="1"/>
  <c r="Q92" i="1"/>
  <c r="P92" i="1"/>
  <c r="S91" i="1"/>
  <c r="R91" i="1"/>
  <c r="Q91" i="1"/>
  <c r="P91" i="1"/>
  <c r="S90" i="1"/>
  <c r="R90" i="1"/>
  <c r="Q90" i="1"/>
  <c r="P90" i="1"/>
  <c r="S89" i="1"/>
  <c r="X90" i="1" s="1"/>
  <c r="R89" i="1"/>
  <c r="W90" i="1" s="1"/>
  <c r="Q89" i="1"/>
  <c r="V90" i="1" s="1"/>
  <c r="P89" i="1"/>
  <c r="U90" i="1" s="1"/>
  <c r="S88" i="1"/>
  <c r="R88" i="1"/>
  <c r="Q88" i="1"/>
  <c r="P88" i="1"/>
  <c r="S87" i="1"/>
  <c r="X88" i="1" s="1"/>
  <c r="R87" i="1"/>
  <c r="Q87" i="1"/>
  <c r="V88" i="1" s="1"/>
  <c r="P87" i="1"/>
  <c r="U88" i="1" s="1"/>
  <c r="S86" i="1"/>
  <c r="X87" i="1" s="1"/>
  <c r="R86" i="1"/>
  <c r="W87" i="1" s="1"/>
  <c r="Q86" i="1"/>
  <c r="V87" i="1" s="1"/>
  <c r="P86" i="1"/>
  <c r="U87" i="1" s="1"/>
  <c r="S85" i="1"/>
  <c r="X86" i="1" s="1"/>
  <c r="R85" i="1"/>
  <c r="Q85" i="1"/>
  <c r="V86" i="1" s="1"/>
  <c r="P85" i="1"/>
  <c r="U86" i="1" s="1"/>
  <c r="S84" i="1"/>
  <c r="X85" i="1" s="1"/>
  <c r="R84" i="1"/>
  <c r="W85" i="1" s="1"/>
  <c r="Q84" i="1"/>
  <c r="V85" i="1" s="1"/>
  <c r="P84" i="1"/>
  <c r="U85" i="1" s="1"/>
  <c r="S83" i="1"/>
  <c r="X84" i="1" s="1"/>
  <c r="R83" i="1"/>
  <c r="Q83" i="1"/>
  <c r="V84" i="1" s="1"/>
  <c r="P83" i="1"/>
  <c r="U84" i="1" s="1"/>
  <c r="S82" i="1"/>
  <c r="X83" i="1" s="1"/>
  <c r="R82" i="1"/>
  <c r="W83" i="1" s="1"/>
  <c r="Q82" i="1"/>
  <c r="V83" i="1" s="1"/>
  <c r="P82" i="1"/>
  <c r="U83" i="1" s="1"/>
  <c r="S81" i="1"/>
  <c r="X82" i="1" s="1"/>
  <c r="R81" i="1"/>
  <c r="Q81" i="1"/>
  <c r="V82" i="1" s="1"/>
  <c r="P81" i="1"/>
  <c r="U82" i="1" s="1"/>
  <c r="S80" i="1"/>
  <c r="X81" i="1" s="1"/>
  <c r="R80" i="1"/>
  <c r="W81" i="1" s="1"/>
  <c r="Q80" i="1"/>
  <c r="V81" i="1" s="1"/>
  <c r="P80" i="1"/>
  <c r="U81" i="1" s="1"/>
  <c r="S79" i="1"/>
  <c r="X80" i="1" s="1"/>
  <c r="R79" i="1"/>
  <c r="Q79" i="1"/>
  <c r="V80" i="1" s="1"/>
  <c r="P79" i="1"/>
  <c r="U80" i="1" s="1"/>
  <c r="S78" i="1"/>
  <c r="X79" i="1" s="1"/>
  <c r="R78" i="1"/>
  <c r="W79" i="1" s="1"/>
  <c r="Q78" i="1"/>
  <c r="V79" i="1" s="1"/>
  <c r="P78" i="1"/>
  <c r="U79" i="1" s="1"/>
  <c r="S77" i="1"/>
  <c r="X78" i="1" s="1"/>
  <c r="R77" i="1"/>
  <c r="W78" i="1" s="1"/>
  <c r="Q77" i="1"/>
  <c r="V78" i="1" s="1"/>
  <c r="P77" i="1"/>
  <c r="U78" i="1" s="1"/>
  <c r="S76" i="1"/>
  <c r="X77" i="1" s="1"/>
  <c r="R76" i="1"/>
  <c r="W77" i="1" s="1"/>
  <c r="Q76" i="1"/>
  <c r="V77" i="1" s="1"/>
  <c r="P76" i="1"/>
  <c r="U77" i="1" s="1"/>
  <c r="S75" i="1"/>
  <c r="X76" i="1" s="1"/>
  <c r="R75" i="1"/>
  <c r="W76" i="1" s="1"/>
  <c r="Q75" i="1"/>
  <c r="V76" i="1" s="1"/>
  <c r="P75" i="1"/>
  <c r="U76" i="1" s="1"/>
  <c r="S74" i="1"/>
  <c r="X75" i="1" s="1"/>
  <c r="R74" i="1"/>
  <c r="W75" i="1" s="1"/>
  <c r="Q74" i="1"/>
  <c r="V75" i="1" s="1"/>
  <c r="P74" i="1"/>
  <c r="U75" i="1" s="1"/>
  <c r="S73" i="1"/>
  <c r="X74" i="1" s="1"/>
  <c r="R73" i="1"/>
  <c r="W74" i="1" s="1"/>
  <c r="Q73" i="1"/>
  <c r="V74" i="1" s="1"/>
  <c r="P73" i="1"/>
  <c r="U74" i="1" s="1"/>
  <c r="S72" i="1"/>
  <c r="X73" i="1" s="1"/>
  <c r="R72" i="1"/>
  <c r="W73" i="1" s="1"/>
  <c r="Q72" i="1"/>
  <c r="V73" i="1" s="1"/>
  <c r="P72" i="1"/>
  <c r="U73" i="1" s="1"/>
  <c r="S71" i="1"/>
  <c r="X72" i="1" s="1"/>
  <c r="R71" i="1"/>
  <c r="W72" i="1" s="1"/>
  <c r="Q71" i="1"/>
  <c r="V72" i="1" s="1"/>
  <c r="P71" i="1"/>
  <c r="U72" i="1" s="1"/>
  <c r="S70" i="1"/>
  <c r="X71" i="1" s="1"/>
  <c r="R70" i="1"/>
  <c r="W71" i="1" s="1"/>
  <c r="Q70" i="1"/>
  <c r="V71" i="1" s="1"/>
  <c r="P70" i="1"/>
  <c r="U71" i="1" s="1"/>
  <c r="S69" i="1"/>
  <c r="X70" i="1" s="1"/>
  <c r="R69" i="1"/>
  <c r="W70" i="1" s="1"/>
  <c r="Q69" i="1"/>
  <c r="V70" i="1" s="1"/>
  <c r="P69" i="1"/>
  <c r="U70" i="1" s="1"/>
  <c r="S68" i="1"/>
  <c r="X69" i="1" s="1"/>
  <c r="R68" i="1"/>
  <c r="W69" i="1" s="1"/>
  <c r="Q68" i="1"/>
  <c r="V69" i="1" s="1"/>
  <c r="P68" i="1"/>
  <c r="U69" i="1" s="1"/>
  <c r="S67" i="1"/>
  <c r="X68" i="1" s="1"/>
  <c r="R67" i="1"/>
  <c r="W68" i="1" s="1"/>
  <c r="Q67" i="1"/>
  <c r="V68" i="1" s="1"/>
  <c r="P67" i="1"/>
  <c r="U68" i="1" s="1"/>
  <c r="S66" i="1"/>
  <c r="X67" i="1" s="1"/>
  <c r="R66" i="1"/>
  <c r="W67" i="1" s="1"/>
  <c r="Q66" i="1"/>
  <c r="V67" i="1" s="1"/>
  <c r="P66" i="1"/>
  <c r="U67" i="1" s="1"/>
  <c r="S65" i="1"/>
  <c r="X66" i="1" s="1"/>
  <c r="R65" i="1"/>
  <c r="W66" i="1" s="1"/>
  <c r="Q65" i="1"/>
  <c r="V66" i="1" s="1"/>
  <c r="P65" i="1"/>
  <c r="U66" i="1" s="1"/>
  <c r="S64" i="1"/>
  <c r="X65" i="1" s="1"/>
  <c r="R64" i="1"/>
  <c r="Q64" i="1"/>
  <c r="V65" i="1" s="1"/>
  <c r="P64" i="1"/>
  <c r="U65" i="1" s="1"/>
  <c r="S63" i="1"/>
  <c r="X64" i="1" s="1"/>
  <c r="R63" i="1"/>
  <c r="W64" i="1" s="1"/>
  <c r="Q63" i="1"/>
  <c r="V64" i="1" s="1"/>
  <c r="P63" i="1"/>
  <c r="U64" i="1" s="1"/>
  <c r="S62" i="1"/>
  <c r="X63" i="1" s="1"/>
  <c r="R62" i="1"/>
  <c r="W63" i="1" s="1"/>
  <c r="Q62" i="1"/>
  <c r="V63" i="1" s="1"/>
  <c r="P62" i="1"/>
  <c r="U63" i="1" s="1"/>
  <c r="S61" i="1"/>
  <c r="X62" i="1" s="1"/>
  <c r="R61" i="1"/>
  <c r="W62" i="1" s="1"/>
  <c r="Q61" i="1"/>
  <c r="V62" i="1" s="1"/>
  <c r="P61" i="1"/>
  <c r="U62" i="1" s="1"/>
  <c r="S60" i="1"/>
  <c r="X61" i="1" s="1"/>
  <c r="R60" i="1"/>
  <c r="W61" i="1" s="1"/>
  <c r="Q60" i="1"/>
  <c r="V61" i="1" s="1"/>
  <c r="P60" i="1"/>
  <c r="U61" i="1" s="1"/>
  <c r="S59" i="1"/>
  <c r="X60" i="1" s="1"/>
  <c r="R59" i="1"/>
  <c r="W60" i="1" s="1"/>
  <c r="Q59" i="1"/>
  <c r="V60" i="1" s="1"/>
  <c r="P59" i="1"/>
  <c r="U60" i="1" s="1"/>
  <c r="S58" i="1"/>
  <c r="X59" i="1" s="1"/>
  <c r="R58" i="1"/>
  <c r="W59" i="1" s="1"/>
  <c r="Q58" i="1"/>
  <c r="V59" i="1" s="1"/>
  <c r="P58" i="1"/>
  <c r="U59" i="1" s="1"/>
  <c r="S57" i="1"/>
  <c r="X58" i="1" s="1"/>
  <c r="R57" i="1"/>
  <c r="W58" i="1" s="1"/>
  <c r="Q57" i="1"/>
  <c r="V58" i="1" s="1"/>
  <c r="P57" i="1"/>
  <c r="U58" i="1" s="1"/>
  <c r="S56" i="1"/>
  <c r="X57" i="1" s="1"/>
  <c r="R56" i="1"/>
  <c r="W57" i="1" s="1"/>
  <c r="Q56" i="1"/>
  <c r="V57" i="1" s="1"/>
  <c r="P56" i="1"/>
  <c r="U57" i="1" s="1"/>
  <c r="S55" i="1"/>
  <c r="X56" i="1" s="1"/>
  <c r="R55" i="1"/>
  <c r="W56" i="1" s="1"/>
  <c r="Q55" i="1"/>
  <c r="V56" i="1" s="1"/>
  <c r="P55" i="1"/>
  <c r="U56" i="1" s="1"/>
  <c r="S54" i="1"/>
  <c r="X55" i="1" s="1"/>
  <c r="R54" i="1"/>
  <c r="W55" i="1" s="1"/>
  <c r="Q54" i="1"/>
  <c r="V55" i="1" s="1"/>
  <c r="P54" i="1"/>
  <c r="U55" i="1" s="1"/>
  <c r="S53" i="1"/>
  <c r="X54" i="1" s="1"/>
  <c r="R53" i="1"/>
  <c r="W54" i="1" s="1"/>
  <c r="Q53" i="1"/>
  <c r="V54" i="1" s="1"/>
  <c r="P53" i="1"/>
  <c r="U54" i="1" s="1"/>
  <c r="S52" i="1"/>
  <c r="X53" i="1" s="1"/>
  <c r="R52" i="1"/>
  <c r="W53" i="1" s="1"/>
  <c r="Q52" i="1"/>
  <c r="V53" i="1" s="1"/>
  <c r="P52" i="1"/>
  <c r="U53" i="1" s="1"/>
  <c r="S51" i="1"/>
  <c r="X52" i="1" s="1"/>
  <c r="R51" i="1"/>
  <c r="W52" i="1" s="1"/>
  <c r="Q51" i="1"/>
  <c r="V52" i="1" s="1"/>
  <c r="P51" i="1"/>
  <c r="U52" i="1" s="1"/>
  <c r="S50" i="1"/>
  <c r="X51" i="1" s="1"/>
  <c r="R50" i="1"/>
  <c r="W51" i="1" s="1"/>
  <c r="Q50" i="1"/>
  <c r="V51" i="1" s="1"/>
  <c r="P50" i="1"/>
  <c r="U51" i="1" s="1"/>
  <c r="S49" i="1"/>
  <c r="X50" i="1" s="1"/>
  <c r="R49" i="1"/>
  <c r="W50" i="1" s="1"/>
  <c r="Q49" i="1"/>
  <c r="V50" i="1" s="1"/>
  <c r="P49" i="1"/>
  <c r="U50" i="1" s="1"/>
  <c r="S48" i="1"/>
  <c r="X49" i="1" s="1"/>
  <c r="R48" i="1"/>
  <c r="W49" i="1" s="1"/>
  <c r="Q48" i="1"/>
  <c r="V49" i="1" s="1"/>
  <c r="P48" i="1"/>
  <c r="U49" i="1" s="1"/>
  <c r="S47" i="1"/>
  <c r="R47" i="1"/>
  <c r="W48" i="1" s="1"/>
  <c r="Q47" i="1"/>
  <c r="V48" i="1" s="1"/>
  <c r="P47" i="1"/>
  <c r="U48" i="1" s="1"/>
  <c r="S46" i="1"/>
  <c r="X47" i="1" s="1"/>
  <c r="R46" i="1"/>
  <c r="W47" i="1" s="1"/>
  <c r="Q46" i="1"/>
  <c r="V47" i="1" s="1"/>
  <c r="P46" i="1"/>
  <c r="U47" i="1" s="1"/>
  <c r="S45" i="1"/>
  <c r="X46" i="1" s="1"/>
  <c r="R45" i="1"/>
  <c r="W46" i="1" s="1"/>
  <c r="Q45" i="1"/>
  <c r="V46" i="1" s="1"/>
  <c r="P45" i="1"/>
  <c r="U46" i="1" s="1"/>
  <c r="S44" i="1"/>
  <c r="X45" i="1" s="1"/>
  <c r="R44" i="1"/>
  <c r="W45" i="1" s="1"/>
  <c r="Q44" i="1"/>
  <c r="V45" i="1" s="1"/>
  <c r="P44" i="1"/>
  <c r="U45" i="1" s="1"/>
  <c r="S43" i="1"/>
  <c r="X44" i="1" s="1"/>
  <c r="R43" i="1"/>
  <c r="W44" i="1" s="1"/>
  <c r="Q43" i="1"/>
  <c r="V44" i="1" s="1"/>
  <c r="P43" i="1"/>
  <c r="U44" i="1" s="1"/>
  <c r="S42" i="1"/>
  <c r="X43" i="1" s="1"/>
  <c r="R42" i="1"/>
  <c r="W43" i="1" s="1"/>
  <c r="Q42" i="1"/>
  <c r="V43" i="1" s="1"/>
  <c r="P42" i="1"/>
  <c r="U43" i="1" s="1"/>
  <c r="S41" i="1"/>
  <c r="X42" i="1" s="1"/>
  <c r="R41" i="1"/>
  <c r="W42" i="1" s="1"/>
  <c r="Q41" i="1"/>
  <c r="V42" i="1" s="1"/>
  <c r="P41" i="1"/>
  <c r="U42" i="1" s="1"/>
  <c r="S40" i="1"/>
  <c r="X41" i="1" s="1"/>
  <c r="R40" i="1"/>
  <c r="W41" i="1" s="1"/>
  <c r="Q40" i="1"/>
  <c r="V41" i="1" s="1"/>
  <c r="P40" i="1"/>
  <c r="U41" i="1" s="1"/>
  <c r="S39" i="1"/>
  <c r="X40" i="1" s="1"/>
  <c r="R39" i="1"/>
  <c r="W40" i="1" s="1"/>
  <c r="Q39" i="1"/>
  <c r="V40" i="1" s="1"/>
  <c r="P39" i="1"/>
  <c r="U40" i="1" s="1"/>
  <c r="S38" i="1"/>
  <c r="X39" i="1" s="1"/>
  <c r="R38" i="1"/>
  <c r="W39" i="1" s="1"/>
  <c r="Q38" i="1"/>
  <c r="V39" i="1" s="1"/>
  <c r="P38" i="1"/>
  <c r="U39" i="1" s="1"/>
  <c r="S37" i="1"/>
  <c r="X38" i="1" s="1"/>
  <c r="R37" i="1"/>
  <c r="W38" i="1" s="1"/>
  <c r="Q37" i="1"/>
  <c r="V38" i="1" s="1"/>
  <c r="P37" i="1"/>
  <c r="U38" i="1" s="1"/>
  <c r="S36" i="1"/>
  <c r="X37" i="1" s="1"/>
  <c r="R36" i="1"/>
  <c r="W37" i="1" s="1"/>
  <c r="Q36" i="1"/>
  <c r="V37" i="1" s="1"/>
  <c r="P36" i="1"/>
  <c r="U37" i="1" s="1"/>
  <c r="S35" i="1"/>
  <c r="X36" i="1" s="1"/>
  <c r="R35" i="1"/>
  <c r="W36" i="1" s="1"/>
  <c r="Q35" i="1"/>
  <c r="V36" i="1" s="1"/>
  <c r="P35" i="1"/>
  <c r="U36" i="1" s="1"/>
  <c r="S34" i="1"/>
  <c r="X35" i="1" s="1"/>
  <c r="R34" i="1"/>
  <c r="W35" i="1" s="1"/>
  <c r="Q34" i="1"/>
  <c r="V35" i="1" s="1"/>
  <c r="P34" i="1"/>
  <c r="U35" i="1" s="1"/>
  <c r="S33" i="1"/>
  <c r="X34" i="1" s="1"/>
  <c r="R33" i="1"/>
  <c r="W34" i="1" s="1"/>
  <c r="Q33" i="1"/>
  <c r="V34" i="1" s="1"/>
  <c r="P33" i="1"/>
  <c r="U34" i="1" s="1"/>
  <c r="S32" i="1"/>
  <c r="X33" i="1" s="1"/>
  <c r="R32" i="1"/>
  <c r="W33" i="1" s="1"/>
  <c r="Q32" i="1"/>
  <c r="V33" i="1" s="1"/>
  <c r="P32" i="1"/>
  <c r="U33" i="1" s="1"/>
  <c r="S31" i="1"/>
  <c r="X32" i="1" s="1"/>
  <c r="R31" i="1"/>
  <c r="W32" i="1" s="1"/>
  <c r="Q31" i="1"/>
  <c r="V32" i="1" s="1"/>
  <c r="P31" i="1"/>
  <c r="U32" i="1" s="1"/>
  <c r="S30" i="1"/>
  <c r="X31" i="1" s="1"/>
  <c r="R30" i="1"/>
  <c r="W31" i="1" s="1"/>
  <c r="Q30" i="1"/>
  <c r="V31" i="1" s="1"/>
  <c r="P30" i="1"/>
  <c r="U31" i="1" s="1"/>
  <c r="S29" i="1"/>
  <c r="X30" i="1" s="1"/>
  <c r="R29" i="1"/>
  <c r="W30" i="1" s="1"/>
  <c r="Q29" i="1"/>
  <c r="V30" i="1" s="1"/>
  <c r="P29" i="1"/>
  <c r="U30" i="1" s="1"/>
  <c r="S28" i="1"/>
  <c r="X29" i="1" s="1"/>
  <c r="R28" i="1"/>
  <c r="W29" i="1" s="1"/>
  <c r="Q28" i="1"/>
  <c r="V29" i="1" s="1"/>
  <c r="P28" i="1"/>
  <c r="U29" i="1" s="1"/>
  <c r="S27" i="1"/>
  <c r="X28" i="1" s="1"/>
  <c r="R27" i="1"/>
  <c r="W28" i="1" s="1"/>
  <c r="Q27" i="1"/>
  <c r="V28" i="1" s="1"/>
  <c r="P27" i="1"/>
  <c r="U28" i="1" s="1"/>
  <c r="S26" i="1"/>
  <c r="X27" i="1" s="1"/>
  <c r="R26" i="1"/>
  <c r="W27" i="1" s="1"/>
  <c r="Q26" i="1"/>
  <c r="V27" i="1" s="1"/>
  <c r="P26" i="1"/>
  <c r="U27" i="1" s="1"/>
  <c r="S25" i="1"/>
  <c r="X26" i="1" s="1"/>
  <c r="R25" i="1"/>
  <c r="W26" i="1" s="1"/>
  <c r="Q25" i="1"/>
  <c r="V26" i="1" s="1"/>
  <c r="P25" i="1"/>
  <c r="U26" i="1" s="1"/>
  <c r="S24" i="1"/>
  <c r="X25" i="1" s="1"/>
  <c r="R24" i="1"/>
  <c r="W25" i="1" s="1"/>
  <c r="Q24" i="1"/>
  <c r="V25" i="1" s="1"/>
  <c r="P24" i="1"/>
  <c r="U25" i="1" s="1"/>
  <c r="S23" i="1"/>
  <c r="X24" i="1" s="1"/>
  <c r="R23" i="1"/>
  <c r="W24" i="1" s="1"/>
  <c r="Q23" i="1"/>
  <c r="V24" i="1" s="1"/>
  <c r="P23" i="1"/>
  <c r="U24" i="1" s="1"/>
  <c r="S22" i="1"/>
  <c r="X23" i="1" s="1"/>
  <c r="R22" i="1"/>
  <c r="W23" i="1" s="1"/>
  <c r="Q22" i="1"/>
  <c r="V23" i="1" s="1"/>
  <c r="P22" i="1"/>
  <c r="U23" i="1" s="1"/>
  <c r="S21" i="1"/>
  <c r="X22" i="1" s="1"/>
  <c r="R21" i="1"/>
  <c r="W22" i="1" s="1"/>
  <c r="Q21" i="1"/>
  <c r="V22" i="1" s="1"/>
  <c r="P21" i="1"/>
  <c r="U22" i="1" s="1"/>
  <c r="S20" i="1"/>
  <c r="X21" i="1" s="1"/>
  <c r="R20" i="1"/>
  <c r="W21" i="1" s="1"/>
  <c r="Q20" i="1"/>
  <c r="V21" i="1" s="1"/>
  <c r="P20" i="1"/>
  <c r="U21" i="1" s="1"/>
  <c r="S19" i="1"/>
  <c r="X20" i="1" s="1"/>
  <c r="R19" i="1"/>
  <c r="W20" i="1" s="1"/>
  <c r="Q19" i="1"/>
  <c r="V20" i="1" s="1"/>
  <c r="P19" i="1"/>
  <c r="U20" i="1" s="1"/>
  <c r="S18" i="1"/>
  <c r="X19" i="1" s="1"/>
  <c r="R18" i="1"/>
  <c r="W19" i="1" s="1"/>
  <c r="Q18" i="1"/>
  <c r="V19" i="1" s="1"/>
  <c r="P18" i="1"/>
  <c r="U19" i="1" s="1"/>
  <c r="S17" i="1"/>
  <c r="X18" i="1" s="1"/>
  <c r="R17" i="1"/>
  <c r="Q17" i="1"/>
  <c r="V18" i="1" s="1"/>
  <c r="P17" i="1"/>
  <c r="U18" i="1" s="1"/>
  <c r="S16" i="1"/>
  <c r="X17" i="1" s="1"/>
  <c r="R16" i="1"/>
  <c r="W17" i="1" s="1"/>
  <c r="Q16" i="1"/>
  <c r="V17" i="1" s="1"/>
  <c r="P16" i="1"/>
  <c r="U17" i="1" s="1"/>
  <c r="Y194" i="3" l="1"/>
  <c r="Y84" i="3"/>
  <c r="W18" i="1"/>
  <c r="W65" i="1"/>
  <c r="Y56" i="1" s="1"/>
  <c r="Y188" i="3"/>
  <c r="AE4" i="3"/>
  <c r="Y4" i="3"/>
  <c r="Y24" i="3"/>
  <c r="Y56" i="3"/>
  <c r="Y38" i="3"/>
  <c r="T228" i="3"/>
  <c r="T232" i="3" s="1"/>
  <c r="T233" i="3" s="1"/>
  <c r="Y12" i="3"/>
  <c r="W80" i="1"/>
  <c r="W86" i="1"/>
  <c r="W82" i="1"/>
  <c r="Y77" i="1" s="1"/>
  <c r="W84" i="1"/>
  <c r="W88" i="1"/>
  <c r="Y20" i="1"/>
  <c r="Y24" i="1"/>
  <c r="Y28" i="1"/>
  <c r="Y32" i="1"/>
  <c r="Y36" i="1"/>
  <c r="X48" i="1"/>
  <c r="Y40" i="1" s="1"/>
  <c r="Y52" i="1"/>
  <c r="Y60" i="1"/>
  <c r="Y64" i="1"/>
  <c r="Y68" i="1"/>
  <c r="Y71" i="1"/>
  <c r="Y22" i="1"/>
  <c r="Y26" i="1"/>
  <c r="Y30" i="1"/>
  <c r="Y31" i="1"/>
  <c r="Y38" i="1"/>
  <c r="Y54" i="1"/>
  <c r="Y58" i="1"/>
  <c r="Y66" i="1"/>
  <c r="Y67" i="1"/>
  <c r="Y21" i="1"/>
  <c r="Y25" i="1"/>
  <c r="Y29" i="1"/>
  <c r="Y27" i="1"/>
  <c r="Y35" i="1"/>
  <c r="Y53" i="1"/>
  <c r="Y55" i="1"/>
  <c r="Y65" i="1"/>
  <c r="Y69" i="1"/>
  <c r="Y73" i="1"/>
  <c r="T16" i="1"/>
  <c r="T17" i="1"/>
  <c r="Y63" i="1"/>
  <c r="Y51" i="1"/>
  <c r="Y23" i="1"/>
  <c r="Y19" i="1"/>
  <c r="Y70" i="1"/>
  <c r="Y34" i="1"/>
  <c r="Y57" i="1"/>
  <c r="Y37" i="1"/>
  <c r="Y33" i="1"/>
  <c r="Y72" i="1"/>
  <c r="T30" i="1"/>
  <c r="T66" i="1"/>
  <c r="T21" i="1"/>
  <c r="T23" i="1"/>
  <c r="T25" i="1"/>
  <c r="T27" i="1"/>
  <c r="T29" i="1"/>
  <c r="T31" i="1"/>
  <c r="T34" i="1"/>
  <c r="T36" i="1"/>
  <c r="T38" i="1"/>
  <c r="T40" i="1"/>
  <c r="T42" i="1"/>
  <c r="T45" i="1"/>
  <c r="T47" i="1"/>
  <c r="T50" i="1"/>
  <c r="T52" i="1"/>
  <c r="T55" i="1"/>
  <c r="T57" i="1"/>
  <c r="T60" i="1"/>
  <c r="T65" i="1"/>
  <c r="T20" i="1"/>
  <c r="T22" i="1"/>
  <c r="T24" i="1"/>
  <c r="T26" i="1"/>
  <c r="T28" i="1"/>
  <c r="T32" i="1"/>
  <c r="T33" i="1"/>
  <c r="T35" i="1"/>
  <c r="T37" i="1"/>
  <c r="T39" i="1"/>
  <c r="T41" i="1"/>
  <c r="T43" i="1"/>
  <c r="T44" i="1"/>
  <c r="T46" i="1"/>
  <c r="T48" i="1"/>
  <c r="T49" i="1"/>
  <c r="T51" i="1"/>
  <c r="T53" i="1"/>
  <c r="T54" i="1"/>
  <c r="T56" i="1"/>
  <c r="T58" i="1"/>
  <c r="T59" i="1"/>
  <c r="T61" i="1"/>
  <c r="T62" i="1"/>
  <c r="T63" i="1"/>
  <c r="T64"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18" i="1"/>
  <c r="T19" i="1"/>
  <c r="S14" i="1"/>
  <c r="X15" i="1" s="1"/>
  <c r="R14" i="1"/>
  <c r="W15" i="1" s="1"/>
  <c r="Q14" i="1"/>
  <c r="V15" i="1" s="1"/>
  <c r="P14" i="1"/>
  <c r="U15" i="1" s="1"/>
  <c r="S10" i="1"/>
  <c r="R10" i="1"/>
  <c r="Q10" i="1"/>
  <c r="P10" i="1"/>
  <c r="S8" i="1"/>
  <c r="R8" i="1"/>
  <c r="Q8" i="1"/>
  <c r="P8" i="1"/>
  <c r="S6" i="1"/>
  <c r="R6" i="1"/>
  <c r="Q6" i="1"/>
  <c r="P6" i="1"/>
  <c r="S4" i="1"/>
  <c r="R4" i="1"/>
  <c r="Q4" i="1"/>
  <c r="P4" i="1"/>
  <c r="Q5" i="1"/>
  <c r="P5" i="1"/>
  <c r="Y74" i="1" l="1"/>
  <c r="Y76" i="1"/>
  <c r="Y45" i="1"/>
  <c r="Y78" i="1"/>
  <c r="Y59" i="1"/>
  <c r="Y61" i="1"/>
  <c r="Y62" i="1"/>
  <c r="Y79" i="1"/>
  <c r="Y75" i="1"/>
  <c r="Y46" i="1"/>
  <c r="Y48" i="1"/>
  <c r="Y47" i="1"/>
  <c r="Y50" i="1"/>
  <c r="Y44" i="1"/>
  <c r="Y49" i="1"/>
  <c r="Y43" i="1"/>
  <c r="Y39" i="1"/>
  <c r="Y41" i="1"/>
  <c r="Y42" i="1"/>
  <c r="T4" i="1"/>
  <c r="T6" i="1"/>
  <c r="T8" i="1"/>
  <c r="T10" i="1"/>
  <c r="T14" i="1"/>
  <c r="AB4" i="1" l="1"/>
  <c r="AB6" i="1"/>
  <c r="AB8" i="1"/>
  <c r="AB10" i="1"/>
  <c r="AB12" i="1"/>
  <c r="S15" i="1"/>
  <c r="X16" i="1" s="1"/>
  <c r="R15" i="1"/>
  <c r="W16" i="1" s="1"/>
  <c r="Q15" i="1"/>
  <c r="V16" i="1" s="1"/>
  <c r="P15" i="1"/>
  <c r="U16" i="1" s="1"/>
  <c r="S13" i="1"/>
  <c r="R13" i="1"/>
  <c r="Q13" i="1"/>
  <c r="P13" i="1"/>
  <c r="S12" i="1"/>
  <c r="R12" i="1"/>
  <c r="Q12" i="1"/>
  <c r="P12" i="1"/>
  <c r="S11" i="1"/>
  <c r="R11" i="1"/>
  <c r="Q11" i="1"/>
  <c r="P11" i="1"/>
  <c r="S9" i="1"/>
  <c r="R9" i="1"/>
  <c r="Q9" i="1"/>
  <c r="P9" i="1"/>
  <c r="S7" i="1"/>
  <c r="R7" i="1"/>
  <c r="Q7" i="1"/>
  <c r="P7" i="1"/>
  <c r="S5" i="1"/>
  <c r="R5" i="1"/>
  <c r="Y18" i="1" l="1"/>
  <c r="Y17" i="1"/>
  <c r="AC88" i="1"/>
  <c r="AD88" i="1" s="1"/>
  <c r="W4" i="1"/>
  <c r="AC14" i="1"/>
  <c r="X14" i="1"/>
  <c r="W14" i="1"/>
  <c r="T11" i="1"/>
  <c r="U4" i="1"/>
  <c r="V4" i="1"/>
  <c r="T13" i="1"/>
  <c r="T15" i="1"/>
  <c r="AC32" i="1"/>
  <c r="AC68" i="1"/>
  <c r="R98" i="1"/>
  <c r="T7" i="1"/>
  <c r="T9" i="1"/>
  <c r="T12" i="1"/>
  <c r="V14" i="1"/>
  <c r="AC24" i="1"/>
  <c r="AC56" i="1"/>
  <c r="S98" i="1"/>
  <c r="P98" i="1"/>
  <c r="Q98" i="1"/>
  <c r="X4" i="1"/>
  <c r="T5" i="1"/>
  <c r="U14" i="1"/>
  <c r="Y16" i="1" l="1"/>
  <c r="U89" i="1"/>
  <c r="U91" i="1"/>
  <c r="W89" i="1"/>
  <c r="W91" i="1"/>
  <c r="X89" i="1"/>
  <c r="X91" i="1"/>
  <c r="V91" i="1"/>
  <c r="V89" i="1"/>
  <c r="Y15" i="1"/>
  <c r="R101" i="1"/>
  <c r="Y4" i="1"/>
  <c r="Q101" i="1"/>
  <c r="AD4" i="1"/>
  <c r="AE4" i="1" s="1"/>
  <c r="S101" i="1"/>
  <c r="Y14" i="1"/>
  <c r="T98" i="1"/>
  <c r="P101" i="1"/>
  <c r="P102" i="1" l="1"/>
  <c r="U92" i="1"/>
  <c r="Y94" i="1" s="1"/>
  <c r="U96" i="1"/>
  <c r="U94" i="1"/>
  <c r="Y96" i="1" s="1"/>
  <c r="Q102" i="1"/>
  <c r="V94" i="1"/>
  <c r="V92" i="1"/>
  <c r="V96" i="1"/>
  <c r="Y88" i="1"/>
  <c r="Y85" i="1"/>
  <c r="Y90" i="1"/>
  <c r="Y87" i="1"/>
  <c r="Y91" i="1"/>
  <c r="Y81" i="1"/>
  <c r="Y84" i="1"/>
  <c r="Y83" i="1"/>
  <c r="Y82" i="1"/>
  <c r="Y86" i="1"/>
  <c r="Y80" i="1"/>
  <c r="Y89" i="1"/>
  <c r="S102" i="1"/>
  <c r="X92" i="1"/>
  <c r="X94" i="1"/>
  <c r="X96" i="1"/>
  <c r="R102" i="1"/>
  <c r="W92" i="1"/>
  <c r="W96" i="1"/>
  <c r="W94" i="1"/>
  <c r="Y93" i="1"/>
  <c r="Y92" i="1"/>
  <c r="T101" i="1"/>
  <c r="T102" i="1" s="1"/>
  <c r="W93" i="1" l="1"/>
  <c r="W97" i="1"/>
  <c r="W95" i="1"/>
  <c r="V95" i="1"/>
  <c r="V97" i="1"/>
  <c r="V93" i="1"/>
  <c r="X95" i="1"/>
  <c r="X97" i="1"/>
  <c r="X93" i="1"/>
  <c r="U93" i="1"/>
  <c r="Y95" i="1" s="1"/>
  <c r="U97" i="1"/>
  <c r="U95" i="1"/>
  <c r="Y97" i="1" s="1"/>
</calcChain>
</file>

<file path=xl/comments1.xml><?xml version="1.0" encoding="utf-8"?>
<comments xmlns="http://schemas.openxmlformats.org/spreadsheetml/2006/main">
  <authors>
    <author>Marcela</author>
  </authors>
  <commentList>
    <comment ref="I14" authorId="0" shapeId="0">
      <text>
        <r>
          <rPr>
            <b/>
            <sz val="9"/>
            <color indexed="81"/>
            <rFont val="Tahoma"/>
            <family val="2"/>
          </rPr>
          <t>Pendiente</t>
        </r>
      </text>
    </comment>
  </commentList>
</comments>
</file>

<file path=xl/sharedStrings.xml><?xml version="1.0" encoding="utf-8"?>
<sst xmlns="http://schemas.openxmlformats.org/spreadsheetml/2006/main" count="2172" uniqueCount="920">
  <si>
    <t>MIPG</t>
  </si>
  <si>
    <t>Políticas MiPG Decreto 1499 Sept 2017 y Decreto 612 de 2018</t>
  </si>
  <si>
    <t xml:space="preserve">OBJETIVO  INSTITUCIONAL </t>
  </si>
  <si>
    <t xml:space="preserve">COMPROMISO </t>
  </si>
  <si>
    <t>META 2026 PEI</t>
  </si>
  <si>
    <t>META 2023</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</si>
  <si>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</si>
  <si>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</si>
  <si>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</si>
  <si>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</si>
  <si>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</si>
  <si>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</si>
  <si>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</si>
  <si>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</si>
  <si>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</si>
  <si>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</si>
  <si>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</si>
  <si>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</si>
  <si>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</si>
  <si>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</si>
  <si>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2023</t>
  </si>
  <si>
    <t>LIDER OBJETIVO</t>
  </si>
  <si>
    <t>RESPONSABLE Y APOYO DEL LIDER</t>
  </si>
  <si>
    <t>COMENTARIO</t>
  </si>
  <si>
    <t>COMENTARIO  GESTION META 2023</t>
  </si>
  <si>
    <t>COMENTARIO  GESTION  COMPROMISO 2023</t>
  </si>
  <si>
    <t>COMENTARIO  GESTION OBJETIVO INSTITUCIONAL 2023</t>
  </si>
  <si>
    <t>RESPONSABLE EN OAP DE APOYAR EVALUACIÓN</t>
  </si>
  <si>
    <t xml:space="preserve">OBSERVACIONES </t>
  </si>
  <si>
    <t>OBSERVACIONES</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</si>
  <si>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</si>
  <si>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</si>
  <si>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</si>
  <si>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</si>
  <si>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</si>
  <si>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</si>
  <si>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P</t>
  </si>
  <si>
    <t>E</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</si>
  <si>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</si>
  <si>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</si>
  <si>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</si>
  <si>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</si>
  <si>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</si>
  <si>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</si>
  <si>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</si>
  <si>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</si>
  <si>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</si>
  <si>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</si>
  <si>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</si>
  <si>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t>1. Formular un proyecto sobre Equidad de género Aerocivil</t>
  </si>
  <si>
    <t>2. Ejecutar un proyecto sobre equidad de género Aerocivil</t>
  </si>
  <si>
    <t>3. Definir los lineamientos de la propiedad intelectual en el CEA</t>
  </si>
  <si>
    <t>4.Buscar espacios de participación institucionales en temas espaciales.</t>
  </si>
  <si>
    <t>5. Conformar un semillero de investigación e innovación</t>
  </si>
  <si>
    <t>6. Capacitar a la comunidad académica en temas de propiedad intelectual</t>
  </si>
  <si>
    <t xml:space="preserve">7. Continuar en el proyecto Globe para promover ciencia tecnología y matemáticas (STEM)  </t>
  </si>
  <si>
    <t>8. Actualizar la línea de investigación protección al medio ambiente  por sostenibilidad ambiental, enfatizando en temas medioambientales como el agua.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</si>
  <si>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</si>
  <si>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</si>
  <si>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Consolidar el proyecto para el diseño conceptual del Centro de Pensamiento (Observatorio de Investigación y Centro de Investigación) CEA 2023-2026 con alcance territorial para el sector del transporte modo aéreo.</t>
  </si>
  <si>
    <t xml:space="preserve">Avance en la formulación del </t>
  </si>
  <si>
    <t>Porcentaje de avance del proyecto</t>
  </si>
  <si>
    <t>1. Consolidar un proyecto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</si>
  <si>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</si>
  <si>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</si>
  <si>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</si>
  <si>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Porcentaje de actualización</t>
  </si>
  <si>
    <t>1. Actualizar el modelo de aseguramiento de la calidad</t>
  </si>
  <si>
    <t>Modelo de aseguramiento aprobado</t>
  </si>
  <si>
    <t xml:space="preserve">2. Aprobar el modelo de aseguramiento de la calidad por parte de las instancias competentes </t>
  </si>
  <si>
    <t>Número de estrategias establecidas</t>
  </si>
  <si>
    <t xml:space="preserve">3. Diseñar estrategias para fortalecer la cultura de la calidad en la educación </t>
  </si>
  <si>
    <t>Fortalecer al personal docente de la SCEA</t>
  </si>
  <si>
    <t>Identificar las necesidades de personal docente (competencias, cantidades) que respondan a criterios de alta calidad educativa, conforme al desarrollo del CEA y articular con la DGH.</t>
  </si>
  <si>
    <t>Número de estrategias generadas</t>
  </si>
  <si>
    <t>1. Generar estrategias para incentivar la participación de las mujeres en los procesos de selección docente para los diferentes programas ofertados por el CEA.</t>
  </si>
  <si>
    <t>Actividades realizadas sobre actividades programadas</t>
  </si>
  <si>
    <t>2. Dar continuidad a las actividades del Plan de Capacitación y formación docentes 2021-2027</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</si>
  <si>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</si>
  <si>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</si>
  <si>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Número de programas académicos actualizados</t>
  </si>
  <si>
    <t>1.  fortalecer las unidades de instrucción/gestión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</si>
  <si>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</si>
  <si>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</si>
  <si>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t>
  </si>
  <si>
    <t xml:space="preserve">  Crear programas académicos de educación formal de acuerdo con los roles misionales de la entidad   con enfoque nacional e internacional </t>
  </si>
  <si>
    <t>Avance en el diseño e implementación del programa</t>
  </si>
  <si>
    <t>1.Diseñar el programa Tecnologia en Gestión de Información Meteorologia</t>
  </si>
  <si>
    <t>2. Diseñar el programa profesional de Administración aeroportuaria</t>
  </si>
  <si>
    <t>3. Diseñar el programa Tecnologia  en Electronica Aeronáutica</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</si>
  <si>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</si>
  <si>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</si>
  <si>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</si>
  <si>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1. Revisar la normatividad vigente en diferentes dimensiones del CEA</t>
  </si>
  <si>
    <t xml:space="preserve">2. Establecer la población objetivo priorizando los territorios a impactar </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</si>
  <si>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</si>
  <si>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</si>
  <si>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</si>
  <si>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Numero de actividades de socializacion del catalogo</t>
  </si>
  <si>
    <t xml:space="preserve">1. Promover la apropiación del catálogo en IES e IETDH para que se actualicen o diseñen programas basados en Cualificaciones 
</t>
  </si>
  <si>
    <t>Numero de actividades de difusión realizadas</t>
  </si>
  <si>
    <t xml:space="preserve">2. Difundir la experiencia de diseño de un programa basado en cualificaciones  interna y externamente (compromisos con el MEN- 2023).
</t>
  </si>
  <si>
    <t>Porcentaje de avance en la actualización</t>
  </si>
  <si>
    <t xml:space="preserve">3. Actualizar el estudio de brechas de capital humano para determinar las ocupaciones emergentes y gestionar la actualización de la CUOC 
</t>
  </si>
  <si>
    <t>Número de convenios suscritos</t>
  </si>
  <si>
    <t xml:space="preserve">4. Establecer convenios y/o MOU con el MEN, SENA, Mintrabajo y DANE para garantizar su participación y contar con la metodología para llevar a cabo las diferentes acciones.
</t>
  </si>
  <si>
    <t>Porcentaje de avance del estudio</t>
  </si>
  <si>
    <t xml:space="preserve">5. Revisar las posibilidades de acoger la vía de cualificación de RAP para reconocer lo que se desarrolla en los CIAC y facilitar la movilidad educativa
</t>
  </si>
  <si>
    <t>Porcentaje de avance del proyecto de plan</t>
  </si>
  <si>
    <t xml:space="preserve">6. Proyectar el plan de trabajo con la Mesa Sectorial Aeronáutica para articular el MNC con el componente de normalización de competencias.
</t>
  </si>
  <si>
    <t>Porcentaje de participación en la red</t>
  </si>
  <si>
    <t xml:space="preserve">7. Participar en el diseño de la red de instituciones que desarrollan oferta basada en cualifiaciones para fortalecer el esquema de movilidad </t>
  </si>
  <si>
    <t>Numero de eventos de participación Aerocivil en la red de Alianza</t>
  </si>
  <si>
    <t>8.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</si>
  <si>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</si>
  <si>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</si>
  <si>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Número de estrategias implementadas sobre número de estratégias planeadas</t>
  </si>
  <si>
    <t>1. Dar continuidad al Plan Ruta de Implementación de la Política de Inclusión 2022-2023.</t>
  </si>
  <si>
    <t xml:space="preserve">2. Diseñar estrategias para fortalecer  integralmente la convivencia para la paz al interior de la comunidad académica. </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</si>
  <si>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</si>
  <si>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</si>
  <si>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</si>
  <si>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</si>
  <si>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Porcentaje de avance de la formulación</t>
  </si>
  <si>
    <t xml:space="preserve">1. Formular la primera fase del proyecto de factibilidad de Planta docente del CEA con la DGH para solicitud de asignación de recursos económicos ante el MEN. </t>
  </si>
  <si>
    <t>Número de profesores integrados sobre numero planeado para el periodo</t>
  </si>
  <si>
    <t>2. Consolidar un grupo de profesores para generar producción intelectual y actividad de investigación</t>
  </si>
  <si>
    <t>Implementacion del Programa del  multilinguismo</t>
  </si>
  <si>
    <t>Realizar el  proyecto de factibilidad para establecer diagnóstico, estrategias, acciones y presupuesto necesario para diseñar las fases en el logro del multilinguismo a través del CEA.</t>
  </si>
  <si>
    <t>Avance de elaboración del documento</t>
  </si>
  <si>
    <t xml:space="preserve">1. Elaborar el documento de lineamiento  de Competencia Lingüística </t>
  </si>
  <si>
    <t>Documento aprobado</t>
  </si>
  <si>
    <t xml:space="preserve">2. Aprobar el documento de Lineamiento de Competencia lingüística por parte de las instancias competentes </t>
  </si>
  <si>
    <t>Porcentaje de avance</t>
  </si>
  <si>
    <t xml:space="preserve">3. Definir la población objetivo </t>
  </si>
  <si>
    <t>4.  Realizar el diagnostico con base en las pruebas de clasificacion de niveles de INGLÉS</t>
  </si>
  <si>
    <t>5.  Definir las fases de implementación y presupuesto para su desarrollo.</t>
  </si>
  <si>
    <t>Numero de alianzas establecidas sobre número proyectado</t>
  </si>
  <si>
    <t>6.Generar alianzas que promuevan las  competencias multilingües de la comunidad Académica</t>
  </si>
  <si>
    <t>CUMPLIMIENTO</t>
  </si>
  <si>
    <t xml:space="preserve">Liderar la articulación de las politicas MIPG con los planes, porgramas y proyectos del objetivo transformación a la modernidad a corde con el plan nacional de desarrollo. </t>
  </si>
  <si>
    <t xml:space="preserve">Ejercer seguimiento contractual, presupuestal y de la administración del talento humano conforme a las metas establecidas en el plan de acción. </t>
  </si>
  <si>
    <t>Realizar seguimiento en la construción e implementación del PEI 2020-2026</t>
  </si>
  <si>
    <t>Liderar la implementación del nuevo modelo de plantas temporales en la Entidad a corde con las directrices del gobierno nacional</t>
  </si>
  <si>
    <t xml:space="preserve">Producto punto entre la ponderación de cada actividad con su respectivo avance </t>
  </si>
  <si>
    <t>% ponderado de cumplimiento</t>
  </si>
  <si>
    <t xml:space="preserve"> Liderar e implementar al 100%  los planes programas y proyectos estratégicos de la Entidad </t>
  </si>
  <si>
    <t xml:space="preserve">Definir la política de gestión estratégica, programas de desarrollo y administración del talento humano de la entidad acorde con el plan  nacional de desarrolo 2022-2026 </t>
  </si>
  <si>
    <t>Liderar la gestión estratégica de la Entidad y la articulación con los planes, programas y proyectos.</t>
  </si>
  <si>
    <t>Planeación Institucional</t>
  </si>
  <si>
    <t xml:space="preserve">3.Realizar el seguimiento y  control a los planes y programas a cargo de las regionales ( Plan de Mejoramiento, No conformidades, </t>
  </si>
  <si>
    <t>2.Realizar  seguimiento y control a las funciones asignadas en cada regional</t>
  </si>
  <si>
    <t xml:space="preserve">
1  Capacitar  al personal de los aeropuertos en temas relacionados a la seguridad operacional</t>
  </si>
  <si>
    <t xml:space="preserve">
Informes rendidos / 4(Por cada regional Aeronautica)</t>
  </si>
  <si>
    <t xml:space="preserve">
Informes rendidos / 4</t>
  </si>
  <si>
    <t xml:space="preserve"> Implementar un Plan de acción que dé cumplimiento al 100% los objetivos estrategicos en las regionales</t>
  </si>
  <si>
    <t>2 Implementar un Plan de acción que dé cumplimiento al 100% los objetivos estrategicos en las regionales</t>
  </si>
  <si>
    <t xml:space="preserve">Realizar seguimiento y control del cumplimiento de las obligaciones </t>
  </si>
  <si>
    <t>SUBDIRECTOR (A) GENERAL</t>
  </si>
  <si>
    <t>Realizar seguimiento y control del cumplimiento de los compromisos presupuestales</t>
  </si>
  <si>
    <t>(presupuesto ejecutado/presupuesto asignado)*100</t>
  </si>
  <si>
    <t>Porcentaje de ejecucion presupurstal cumplida a dicembre</t>
  </si>
  <si>
    <t>Avance del cumplimiento de los recursos asignados de acuerdo a la programación concertada con el nivel central, con cada una de las regionales Aeronáuticas.</t>
  </si>
  <si>
    <t xml:space="preserve"> 1.Ejecutar al 100% los recursos asignados de acuerdo a la programación concertada con el nivel central, con cada una de las regionales Aeronáuticas.</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</si>
  <si>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</si>
  <si>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 Actualizar la matriz de pago de sentencias y conciliaciones</t>
  </si>
  <si>
    <t xml:space="preserve"> Realizar auditoria trimestral de los procesos judiciales y extrajudiciales en los que la entidad es parte</t>
  </si>
  <si>
    <t xml:space="preserve"> Realizar  semestralmente la actualización de la provisión contable en el aplicativo ekogui de todos los procesos judiciales en los que la Entidad actué como demandado</t>
  </si>
  <si>
    <t>(Actividades realizadas / Actividades planeadas)* 100</t>
  </si>
  <si>
    <t>Porcentaje de actualización  y seguimiento de las obligaciones de los procesos judiciales y extrajudiciales.</t>
  </si>
  <si>
    <t>Implementar un  control y seguimiento de los procesos judiciales y extrajudiciales  con apoyo  de los aplicativos ekogui y orion con el fin de mantener actualizados</t>
  </si>
  <si>
    <t>Capacitar a los funcionarios de la Oficina Asesora Jurídica en temas técnicos y jurídicos de la Entidad</t>
  </si>
  <si>
    <t>(Numero de capacitaciones realizadas/ Numero de capacitaciones planeadas ( 4) ) *100</t>
  </si>
  <si>
    <t>Porcentaje de avance en la realización de capacitaciones a los apoderados de la Oficina Jurídica.</t>
  </si>
  <si>
    <t>Fortalecer la defensa jurídica de la Entidad.</t>
  </si>
  <si>
    <t>p</t>
  </si>
  <si>
    <t xml:space="preserve">Formular y aprobar la Política de Prevención del Daño Antijurídico 2023-2024 </t>
  </si>
  <si>
    <t>Realizar Segiuimiento  y control al  cronograma del plan de acción de la política de prevención del daño antijurídico.</t>
  </si>
  <si>
    <t>JEFE OFICINA ASESORA JURÍDICA</t>
  </si>
  <si>
    <t>Evaluar  los resultados de la implementacion del plan de acción de la política de prevencion del daño antijurídico 2022.</t>
  </si>
  <si>
    <t>( Actividades realizadas/ Actividades planeadas ) *100</t>
  </si>
  <si>
    <t xml:space="preserve">Porcentaje de avance en la evaluación e implementación de la política de prevención del daño anitijurídico </t>
  </si>
  <si>
    <t xml:space="preserve">Implementar, hacer seguimiento y evaluar los resultados de la Política de Prevención del daño antijurídico de la Entidad. </t>
  </si>
  <si>
    <t xml:space="preserve">Implementar estrategias que permitan la mejora continua del proceso de Defensa Jurídica de la Entidad </t>
  </si>
  <si>
    <t>Posicionar y consolidar el que hacer Jurídico de la entidad frente al sector, orientado por un modelo de gerencia jurídica pública eficiente y eficaz que permita hacer efectiva la política de prevención del daño antijurídico adoptada por la Entidad.</t>
  </si>
  <si>
    <t>Defensa Jurídica</t>
  </si>
  <si>
    <t>Articular el Plan Anticorrupcción y de Atención al Ciudadano con la politica de transparencia, acceso a la información y lucha contra la corrupcción.</t>
  </si>
  <si>
    <t xml:space="preserve">Seguimiento al plan de acción de la politica derivado del autodiagnostico </t>
  </si>
  <si>
    <t>DIRECTOR (A) GENERAL
SECRETARIA GENERAL
OFICINA ASESORA DE PLANEACIÓN</t>
  </si>
  <si>
    <t>Elaborar el programa de ética pública y transparencia derivado de la Ley 2195 de 2022</t>
  </si>
  <si>
    <t xml:space="preserve"> % de avance del plan de acción de la política de transparencia, acceso a la información a la información y lucha contra la corrupcción</t>
  </si>
  <si>
    <t>Avance de las actividades del plan de acción de la politica</t>
  </si>
  <si>
    <t xml:space="preserve">Cumplir con la publicación y divulgación de la información de acuerdo a la normatividad vigente e implementar las acciones de la Política de Transparencia, Acceso a la Información y Lucha contra la corrupcción </t>
  </si>
  <si>
    <t>Publicar, a través de los diferentes canales internos y externos de la Entidad, las piezas gráficas y/o audiovisuales de las campañas de sensibilización disciplinaria.</t>
  </si>
  <si>
    <t xml:space="preserve">Elaborar el contenido y diseño de las campañas de sensibilización disciplinaria. </t>
  </si>
  <si>
    <t>OFICINA DE CONTROL DISCIPLINARIO INTERNO</t>
  </si>
  <si>
    <t xml:space="preserve">Definir las temáticas y los recursos mediante los cuales se desarrollarán las campañas de sensibilización disciplinaria, identificando cuáles serán internas y/o externas. </t>
  </si>
  <si>
    <t>(Actividades Planeadas / Actividades Ejecutadas) * 100%</t>
  </si>
  <si>
    <t xml:space="preserve">Sensibilización en materia disciplinaria </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</si>
  <si>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</si>
  <si>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Implementar el 100% de la política de transparencia, acceso a la información y lucha contra la corrupción.</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</si>
  <si>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</si>
  <si>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Transparencia, acceso a la información pública y lucha contra la corrupción
Integridad</t>
  </si>
  <si>
    <t xml:space="preserve">                                                                                                           Mantener, divulgar y socializar los lineamientos normativos e institucionales de las actividades que desarrolla la Dirección Financiera y las áreas fuente de información financiera. Divulgación semestral.</t>
  </si>
  <si>
    <t>DIRECTOR (A) FINANCIERA</t>
  </si>
  <si>
    <t>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</si>
  <si>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Número de acompañamientos realizados a las áreas/ número de acompañamientos planeados a las áreas *100%</t>
  </si>
  <si>
    <t>Porcentaje de acompañamientos a las áreas</t>
  </si>
  <si>
    <t>Acompañar a las Áreas generadoras de información para  fortalecer la gestión presupuestal, contable y financiera, apuntando al fenecimiento de la cuenta</t>
  </si>
  <si>
    <t>Implementar estrategias que permitan optimizar la totalidad de los procesos financieros, haciéndolos más eficientes y así mejorar los resultados de las auditorías realizadas por los entes de control</t>
  </si>
  <si>
    <t xml:space="preserve">Fortalecer la gestión financiera a través de mejores prácticas </t>
  </si>
  <si>
    <t xml:space="preserve"> Gestión presupuestal y eficiencia del gasto público</t>
  </si>
  <si>
    <t xml:space="preserve">Evaluación del Sistema de Control Interno 2023 </t>
  </si>
  <si>
    <t>Cumplimiento del plan de auditorias vigencia 2023</t>
  </si>
  <si>
    <t>JEFE OFICINA CONTROL INTERNO</t>
  </si>
  <si>
    <t xml:space="preserve">Aprobación Plan de Auditoria - Evaluación del Sistema de Control Interno estructurado por Secretarias </t>
  </si>
  <si>
    <t xml:space="preserve">Vigencia actual / vigencia anterior </t>
  </si>
  <si>
    <t xml:space="preserve">% de avance Evaluación del Sistema de Control Interno </t>
  </si>
  <si>
    <t xml:space="preserve"> Evaluación Semestral del Sistema de Control Interno</t>
  </si>
  <si>
    <t xml:space="preserve">Mejoramiento del Sistema de Control Interno </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</si>
  <si>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</si>
  <si>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Control Interno</t>
  </si>
  <si>
    <t xml:space="preserve">Construir nuevos modelos y productos analíticos. </t>
  </si>
  <si>
    <t>Diseñar e implementar la estratégia para el uso y apropiación de los productos analíticos en producción</t>
  </si>
  <si>
    <t>Soportar, mantener y mejorar los productos analíticos en producción</t>
  </si>
  <si>
    <t># Documentos realizados en el trimestre / # Documentos programados en el trimestre</t>
  </si>
  <si>
    <t>% de Avance en el Fortalecimiento de la toma de decisiones</t>
  </si>
  <si>
    <t>Fortalecer la toma de decisiones basada en datos</t>
  </si>
  <si>
    <t>Implementar el modelo de gestión de analítica  de datos.</t>
  </si>
  <si>
    <t>Aprobar el el modelo de gestión de analítica  de datos.</t>
  </si>
  <si>
    <t>Socializar y ajustar el modelo de gestión de analítica  de datos.</t>
  </si>
  <si>
    <t>Diseñar y documentar el modelo de gestión de analítica  de datos.</t>
  </si>
  <si>
    <t>Número de actividades realizadas / Número de actividades programadas</t>
  </si>
  <si>
    <t xml:space="preserve">% de Avance de Diseño e Implementación Modelo Gestión de Analítica </t>
  </si>
  <si>
    <t xml:space="preserve">Diseñar, documentar e implementar el modelo de gestión de Analítica 
</t>
  </si>
  <si>
    <t>Definir linea base que permita realizar el diagnóstico para el fortalecimiento o uso estadístico de registros administrativos misionales.</t>
  </si>
  <si>
    <t>Conformar el inventario de información estadística:
- Operaciones estadísticas
- Registros administrativos
- Indicadores con su línea base</t>
  </si>
  <si>
    <t>Definir procedimientos para la generación, procesamiento, reporte o difusión de información estadística.</t>
  </si>
  <si>
    <t>Diagnosticar el estado de la actividad estadística en la Entidad con base al entorno institucional y la implementación de los lineamientos, Normas y estándares definidos en el SEN</t>
  </si>
  <si>
    <t>Identificar la oferta y demanda de información con base a las necesidades identificadas de los actores.</t>
  </si>
  <si>
    <t>Identificar y caracterizar los actores (usuarios, grupos de interés y grupos de valor) a tener en cuenta en los procesos de planeación estadística.</t>
  </si>
  <si>
    <t>Publicar y divulgar la Política de Gestión Estadística</t>
  </si>
  <si>
    <t>OFICINA DE ANALÍTICA</t>
  </si>
  <si>
    <t>Definir e implementar la Política Gestión Estadística (Identificar los indicadores para el Plan Estadístico Nacional PEN)</t>
  </si>
  <si>
    <t>Actividades realizadas / Actividades planeadas</t>
  </si>
  <si>
    <t>% de Avance en el fortaliecimiento de Información estadística</t>
  </si>
  <si>
    <t xml:space="preserve">Fortalecer la Gestión de Información estadística </t>
  </si>
  <si>
    <t>Implementar 100% la gestión de información estadística  y la toma de decisiones estratégicas de la Entidad basada en datos</t>
  </si>
  <si>
    <t>Gestión Estadística</t>
  </si>
  <si>
    <t xml:space="preserve">5. Realizar pruebas de recuperación de desastre. </t>
  </si>
  <si>
    <t xml:space="preserve">4. Definir estrategias de recuperación y elaborar DRP. </t>
  </si>
  <si>
    <t xml:space="preserve">3. Realizar análisis de impacto bajo escenarios de interrupción de TI. </t>
  </si>
  <si>
    <t xml:space="preserve">2. Identificación de escenarios de interrupción. </t>
  </si>
  <si>
    <t xml:space="preserve">1. Definir los recursos y elaborar términos precontractuales. </t>
  </si>
  <si>
    <t>(Actividades planeadas/ Actividades ejecutadas) *100%</t>
  </si>
  <si>
    <t xml:space="preserve">Avance proyecto seguridad de la información y ciberseguridad. </t>
  </si>
  <si>
    <t>Definir estrategias de Recuperación ante Desastres (DRP)</t>
  </si>
  <si>
    <t>Definir, implementar y mejorar las estrategias ante desastres (DRP)</t>
  </si>
  <si>
    <t xml:space="preserve">3. Revisión y actualización de las políticas de seguridad de la Información y Ciberseguridad. </t>
  </si>
  <si>
    <t>2. Determinar el equipo de atención a la seguridad digital y ciberseguridad.</t>
  </si>
  <si>
    <t>1. Determinar los recursos técnicos y tecnológicos para la implementación del proyecto de diagnostico de la línea de la arquitectura de la solución de ciberseguridad.</t>
  </si>
  <si>
    <t>Diagnostico y diseño de la arquitectura tecnológica de la solución de seguridad digital y ciberseguridad.</t>
  </si>
  <si>
    <t xml:space="preserve">Actualización de la arquitectura tecnológica de seguridad digital, ciberseguridad y seguridad de la Información. </t>
  </si>
  <si>
    <t>3. Adjudicar y dar inicio a la ejecución contractual de la solución de portales para la Entidad.</t>
  </si>
  <si>
    <t>2. Estructurar el proyecto para la etapa precontractual de la solución de portales para la Entidad</t>
  </si>
  <si>
    <t>1. Definir el alcance y los requerimientos funcionales y técnicos de la solución de portales para la Entidad</t>
  </si>
  <si>
    <t>Porcentaje de avance global del proyecto</t>
  </si>
  <si>
    <t>Avance de la ejecución del proyecto</t>
  </si>
  <si>
    <t>Diseñar y construir nuevos portales para la Entidad</t>
  </si>
  <si>
    <t xml:space="preserve">Optimizar los portales con una plataforma tecnológica actualizada </t>
  </si>
  <si>
    <t>0,00%</t>
  </si>
  <si>
    <t>100,00%</t>
  </si>
  <si>
    <t>50,00%</t>
  </si>
  <si>
    <t>20,00%</t>
  </si>
  <si>
    <t xml:space="preserve">3. Ajustar los procedimientos del proceso Transformación Digital y Tecnologías de la información </t>
  </si>
  <si>
    <t>2. Proponer los cambios necesarios en la documentación relativa al gobierno de TI</t>
  </si>
  <si>
    <t xml:space="preserve">1. Revisar y aprobar en Isolucion la caracterización del proceso Transformación Digital y Tecnologías de la información </t>
  </si>
  <si>
    <t>Porcentaje de avance por etapas (definición, revisión y aprobación)</t>
  </si>
  <si>
    <t xml:space="preserve">Avance en la caracterización del proceso Transformación Digital y Tecnologías de la información </t>
  </si>
  <si>
    <t xml:space="preserve">Aprobar la caracterización del proceso Transformación Digital y Tecnologías de la información </t>
  </si>
  <si>
    <t xml:space="preserve">Definir, aprobar y documentar el proceso de Transformación Digital y Tecnologías de la información </t>
  </si>
  <si>
    <t xml:space="preserve">4. Realizar la medición de los resultados de la estrategia de Uso y apropiación,  identificando el % de reducción de la brecha. </t>
  </si>
  <si>
    <t xml:space="preserve">3. Ejecución y seguimiento a las actividades del cronograma de despliegue de la estrategia de Uso y Apropiación TI, segun los sistemas de información y/o servicios de TI priorizados. </t>
  </si>
  <si>
    <t xml:space="preserve">2. Realizar el diagnostico actual de Uso y Apropiación TI a los sistemas de información y/o servicios TI priorizados. </t>
  </si>
  <si>
    <t>1. Determinar los sistemas de información a implementar la Estrategia de Uso y Apropiación.</t>
  </si>
  <si>
    <t>Uso y Apropiación: Brecha inicial- Brecha final</t>
  </si>
  <si>
    <t>Reducción de brecha existente en el uso y Apropiación</t>
  </si>
  <si>
    <t>Reducir en un 5% la brecha existente en el uso y Apropiación en los servicios T.I y/o sistemas de información 
priorizados</t>
  </si>
  <si>
    <t>Desarrollar las competencias digitales TI en los funcionarios de la Aeronáutica Civil</t>
  </si>
  <si>
    <t>4. Adjudicar y dar inicio a la ejecución contractual</t>
  </si>
  <si>
    <t>3. Estructurar el proyecto para la etapa precontractual</t>
  </si>
  <si>
    <t>2. Apoyar a la Secretaría de Autoridad con el trámite de autorización de vigencias futuras</t>
  </si>
  <si>
    <t>1. Definir el alcance y los requerimientos funcionales y técnicos</t>
  </si>
  <si>
    <t>Avance de ejecución del proyecto</t>
  </si>
  <si>
    <t>Diseñar, construir y poner en producción la solución tecnológica para apoyar el proceso de certificación y de vigilancia de prestadores de servicios a la aviación civil</t>
  </si>
  <si>
    <t>Desarrollar e implementar una solución tecnológica para apoyar el proceso de certificación y de vigilancia de prestadores de servicios a la aviación civil</t>
  </si>
  <si>
    <t>3. Realizar el seguimiento a los proyectos definidos para la vigencia</t>
  </si>
  <si>
    <t>2. Presentar para aprobación PETI 2023-2026 al CIGD</t>
  </si>
  <si>
    <t>1. Actualizar el PETI 2023-2026</t>
  </si>
  <si>
    <t>(Proyectos ejecutados / Proyectos planeados)*100</t>
  </si>
  <si>
    <t>Nivel de ejecución PETI 2032-2026</t>
  </si>
  <si>
    <t xml:space="preserve"> Actualizar y aprobar PETI para 2023-2026</t>
  </si>
  <si>
    <t>Desarrollar los proyectos TI para la transformación digital de la Aeronáutica Civil.</t>
  </si>
  <si>
    <t>7. Realizar el seguimiento y control a la disponibilidad a todos los sistemas de información y servicios TI, incluida la mesa de servicio.</t>
  </si>
  <si>
    <t>5. Determinar y ejecutar los planes de mejora de acuerdo al diagnostico de la gestión de atención de casos (solicitudes-incidentes) de personal directivo a los sistemas de información- TI, incluida la mesa de servicio.</t>
  </si>
  <si>
    <t>4. Determinar y ejecutar los planes de mejora de acuerdo al diagnostico de atención de casos (solicitudes-incidentes) del los funcionarios de la Aeronáutica Civil a los sistemas de información- TI, incluida la mesa de servicio.</t>
  </si>
  <si>
    <t>3. Medición y análisis de ANS a los contratos de soporte y mantenimiento de los sistemas de información administrados por la Secretaria de Tecnologías de la Información, incluida la mesa de servicio.</t>
  </si>
  <si>
    <t>2. Diagnostico y análisis de la gestión de atención de casos (solicitudes-incidentes) de personal directivo a los sistemas de información- TI, incluida la mesa de servicio.</t>
  </si>
  <si>
    <t>1. Diagnostico y análisis de la gestión de atención de casos (solicitudes-incidentes) del los funcionarios de la Aeronáutica Civil a los sistemas de información- TI, incluida la mesa de servicio.</t>
  </si>
  <si>
    <t>D=((TSA-TI)/TSA)*100
Para todos los sistemas de información y servicios de TI, donde: 
•D es la disponibilidad mensual del servicio, en %, con una cifra decimal.
•TSA es el tiempo de servicio acordado, en minutos.
•TI es el tiempo de inactividad en minutos.</t>
  </si>
  <si>
    <t>Disponibilidad de sistemas de información y servicios TI.</t>
  </si>
  <si>
    <t>Desarrollar e implementar una estrategia de seguimiento y control para el monitoreo de los sistemas de información y servicios TI.</t>
  </si>
  <si>
    <t>Asegurar la disponibilidad de los sistemas de información y servicios TI en un 95,0%</t>
  </si>
  <si>
    <t>3. Realizar socialización y divulgación de los servicios ciudadanos digitales - carpetas ciudadanas habilitadas dirigidas tanto a nivel interno como externo.</t>
  </si>
  <si>
    <t>2. Habilitación de las seis (6) iniciativas de carpetas ciudadanas</t>
  </si>
  <si>
    <t xml:space="preserve">SECRETARÍA DE TECNOLOGÍAS DE LA INFORMACIÓN - TI </t>
  </si>
  <si>
    <t>1. Pruebas de las seis (6)  carpetas ciudadanas implementadas con el apoyo y acompañamiento de MinTIC y la Agencia Nacional Digital - AND</t>
  </si>
  <si>
    <t>Iniciativas Habilitadas al ciudadano en la vigencia/ Iniciativas programadas en la vigencia</t>
  </si>
  <si>
    <t>Iniciativas de Servicios Ciudadanos Digitales habilitadas</t>
  </si>
  <si>
    <t>Habilitar Servicios Ciudadanos Digitales - Carpeta Ciudadana iniciativas programadas</t>
  </si>
  <si>
    <t xml:space="preserve">Habilitación de los servicios ciudadanos digitales.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</si>
  <si>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</si>
  <si>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Gobierno Digital
Seguridad Digital
Servicio al ciudadano
Racionalización de Trámites
Participación ciudadana en la gestión pública
Transparencia y acceso a la información pública
</t>
  </si>
  <si>
    <t>Socializar el portafolio de proyectos y la metodologia con las diferentes areas de la entidad</t>
  </si>
  <si>
    <t>Seguimiento a la ejecución y cierre de los proyectos aeronáuticos y aeroportuarios de la vigencia.</t>
  </si>
  <si>
    <t>OFICINA DE PROYECTOS</t>
  </si>
  <si>
    <t>Construccion y administración del portafolio de proyectos de inversión de la entidad de la vigencia (aeronáuticos y aeroportuarios que generen desarrollo turístico, trasfronterizo y/o social)</t>
  </si>
  <si>
    <t>(Número de proyectos administrados / número de proyectos previstos en la vigencia)*100
(Número de proyectos ejecutados y cerrados / número de proyectos previstos en la vigencia)*100
Total de proyectos establecidos en el portafolio / Total de Proyectos Gestionados</t>
  </si>
  <si>
    <t>administración de proyectos / seguimiento de proyectos</t>
  </si>
  <si>
    <t>Implementar el modelo de gestión de proyectos de la Aerocivil en los niveles central y regional</t>
  </si>
  <si>
    <t xml:space="preserve">Administración del portafolio de proyectos de inversión de la entidad 
Gestionar el portafolio de proyectos de  la entidad </t>
  </si>
  <si>
    <t>Consolidar la administración del portafolio de proyectos de inversión que adelante la Aerocivil en el cuatrenio
Establecer, socializar y gestionar el portafolio de proyectos de la entidad</t>
  </si>
  <si>
    <t>Servicio al ciudadano</t>
  </si>
  <si>
    <t>Realizar 6 sensibilizaciones del Sistema de Gestión</t>
  </si>
  <si>
    <t>(Actividades ejecutadas / Actividades programadas) * 100</t>
  </si>
  <si>
    <t>Revisar y actualizar los indicadores de los procesos del Sistema de Gestión, con el apoyo de los lideres y gestores, articulado con el cronograma de actividades definido por el Grupo Innovación Organizacional.</t>
  </si>
  <si>
    <t>Revisar y actualizar la información documentada de los procesos, con el apoyo de los lideres y gestores, articulado con el cronograma de actividades definido por el Grupo Innovación Organizacional.</t>
  </si>
  <si>
    <t>JEFE OFICINA ASESORA DE PLANEACIÓN</t>
  </si>
  <si>
    <t>Revisar y Actualizar las caracterizaciones de los procesos misionales del Sistema de Gestión, con el apoyo de los lideres y gestores, articulado con el cronograma de actividades definido por el Grupo Innovación Organizacional.</t>
  </si>
  <si>
    <t>(Documentos realizados y,o actualizados /  Documentos  programados)*100</t>
  </si>
  <si>
    <t>Porcentaje de actualización del Sistema de Gestión de acuerdo con el Fortalecimiento Institucional.</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</si>
  <si>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</si>
  <si>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Actualizar el 100% de los procesos Estratégicos, Misionales, Apoyo y Evaluación del Sistema de Gestión,</t>
  </si>
  <si>
    <t>4. Realizar seguimiento al diligenciamiento del Formato Único de Inventario Documental de cada Archivo de Gestión en el Nivel Central y Regional, por medio del SGDEA.</t>
  </si>
  <si>
    <t>3. Realizar seguimiento a la implementación del Sistema de Gestión de Documento Electrónico de Archivos (SGDEA)</t>
  </si>
  <si>
    <t>2.  Implementar el Sistema Integrado de Conservación - SIC</t>
  </si>
  <si>
    <t>COORDINADOR GRUPO DE GESTIÓN DOCUMENTAL</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</si>
  <si>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</si>
  <si>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 xml:space="preserve">Actividades ejecutadas / Actividades Planeadas </t>
  </si>
  <si>
    <t>Porcentaje de actualización e implementación de los instrumentos archivísticos</t>
  </si>
  <si>
    <t>Modernizar el archivo de la UAEAC con la actualización o implementación de los Instrumentos Archivísticos según particularidad de cada uno, en cumplimiento de la normatividad vigente.</t>
  </si>
  <si>
    <t>30,00%</t>
  </si>
  <si>
    <t>70,0%</t>
  </si>
  <si>
    <t>Cumplir las actividades establecidas en el plan de sensibilizaciones y fortalecimiento para Nivel Central y  Regional  en el proceso de Gestión de Compras y Contrataciónes Públicas definido para 2023</t>
  </si>
  <si>
    <t>30,0%</t>
  </si>
  <si>
    <t>Crear plan de sensibilizaciones y fortalecimiento para Nivel Central y Regional  en el proceso de Gestión de Compras y Contrataciónes Públicas .</t>
  </si>
  <si>
    <t>Actividades programadas/actividades cumplidas</t>
  </si>
  <si>
    <t xml:space="preserve">Cumplimiento plan de sensibilizaciones y  Fortalecimiento </t>
  </si>
  <si>
    <t>Implementar en el Nivel Central y Regional un plan de sensibilizaciones y fortalecimiento en el proceso de Gestión de Compras y Contrataciónes Públicas</t>
  </si>
  <si>
    <t>Capacitar  a los operadores del proceso de compra y contratación pública en la entidad, con el fin de fortalecer  el desarrollo de todas las actividades dentro de las diferentes etapas del proceso de compra y contratación pública.</t>
  </si>
  <si>
    <t>Adelantar los procesos de baja de bienes muebles correspondientes a la meta, teniendo en cuenta el plan de bajas vigencia 2022</t>
  </si>
  <si>
    <t xml:space="preserve">Crear y hacer seguimiento al plan de bajas de bienes muebles a nivel nacional, de acuerdo con los inventarios realizados al cierre de 2022.
</t>
  </si>
  <si>
    <t>Programar y realizar los inventarios de bienes muebles para dar de baja, tanto a Nivel Regional como Nivel Central.</t>
  </si>
  <si>
    <t>Cumplimiento plan de bajas para bienes muebles  del año 2022</t>
  </si>
  <si>
    <t>Depurar el  total de los bienes muebles para dar de baja  del inventario  realizado correspondiente al año 2022</t>
  </si>
  <si>
    <t>Adelantar los procesos de baja de bienes muebles correspondientes a la meta, teniendo en cuenta el plan de bajas de años anteriores con corte a 2021</t>
  </si>
  <si>
    <t>Realizar seguimiento mensual al plan de bajas de años anteriores con corte a 2021, que propenda por el cumplimiento del mismo de acuerdo a la meta para la vigencia 2023</t>
  </si>
  <si>
    <t>Cumplimiento plan de bajas para bienes muebles  años anteriores con corte año 2021</t>
  </si>
  <si>
    <t xml:space="preserve">Depurar  minimo en un 30% los bienes muebles para dar de baja , del inventario realizado de años anteriores con corte a diciembre de 2021 </t>
  </si>
  <si>
    <t>Lograr la depuración total de bienes muebles para dar de baja</t>
  </si>
  <si>
    <t>60,00%</t>
  </si>
  <si>
    <t>Cumplir las actividades establecidas como mejora y cumplimiento de la política de compras y contratación pública establecida por MIPG para vigencia 2023</t>
  </si>
  <si>
    <t>DIRECTOR (A) ADMINISTRATIVO (A) Y LOS COORDINADORES DE GRUPOS</t>
  </si>
  <si>
    <t>Establecer plan de actividades para los puntos de mejora en el cumplimiento de la política de compras y contratación pública establecida por MIPG para vigencia 2023</t>
  </si>
  <si>
    <t xml:space="preserve">Cumplimiento plan de acción de la política de compras y contratación pública </t>
  </si>
  <si>
    <t>Cumplir con el 25%  la implementación de la política de compras y contratación pública establecida por MIPG</t>
  </si>
  <si>
    <t xml:space="preserve"> Cumplir al 100% la implementación de la política de compras y contratación pública establecida por MIPG</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</si>
  <si>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</si>
  <si>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Planeación Institucional
Compras y Contratación Pública
Fortalecimiento Organizacional  y simplificacion de procesos
Gestión documental
</t>
  </si>
  <si>
    <t>10,0%</t>
  </si>
  <si>
    <t xml:space="preserve">Formalizar y socializar la Metodología de la Gestión del Conocimiento en la Cooperacion Nacional e Internacional. </t>
  </si>
  <si>
    <t>10,00%</t>
  </si>
  <si>
    <t xml:space="preserve">Dar continuidad a la fase 2 del programa de relevo generacional de la entidad en lo referente al acercamiento y sensiblización a los servidores públicos de la entidad. </t>
  </si>
  <si>
    <t>Integrar la Política GC+I con el Plan Institucional de Capacitación y relevo generacional en términos de transferencia interna de conocimiento.</t>
  </si>
  <si>
    <t xml:space="preserve">Implementar las acciones de documentación de buenas prácticas, semilleros de conocimiento y relevo generacional en articulación con el Centro de Estudios Aeronáuticos – CEA. </t>
  </si>
  <si>
    <t>Sistema de Gestión del Conocimiento de la Aerocivil</t>
  </si>
  <si>
    <t xml:space="preserve"> Desarrollar estrategias para compartir y difundir el conocimiento garantizando su apropiación a nivel institucional.</t>
  </si>
  <si>
    <t>Implementar en el 100% el Sistema de Gestión del Conocimiento en la Aerocivil</t>
  </si>
  <si>
    <t xml:space="preserve">Implementar y desarrollar la política de Gestión del conocimiento e innovación a través de documentar las buenas practicas, ejercicios de transferencia del conocimiento y relevo generacional </t>
  </si>
  <si>
    <t>Gestión del conocimiento y la innovación</t>
  </si>
  <si>
    <t>5,00%</t>
  </si>
  <si>
    <t>80,0%</t>
  </si>
  <si>
    <t>3. Ejecución del  Plan de Bienestar Social e Incentivos vigencia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</si>
  <si>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</si>
  <si>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1. Definición del Plan de Bienestar e Incentivos 2023 implementando el  enfoque de género e inclusión de servidores con discapacidad.</t>
  </si>
  <si>
    <t>% Avance de cumplimiento del Plan de Bienestar Social e Incentivos 2023 implementando el enfoque de género e inclusión de servidores con discapacidad</t>
  </si>
  <si>
    <t>Plan de Bienestar Social e Incentivos 2023 implementando el  enfoque de género e inclusión de servidores con discapacidad.</t>
  </si>
  <si>
    <t>Desarrollar al 100% el Plan de Bienestar Social e Incentivos durante la vigencia 2023 implementando el  enfoque de género e inclusión de servidores con discapacidad.</t>
  </si>
  <si>
    <t>3, Ejecución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</si>
  <si>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</si>
  <si>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1. Definición del Plan de Trabajo Anual en Seguridad y Salud en el Trabajo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</si>
  <si>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</si>
  <si>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Plan de Trabajo Anual en Seguridad y Salud en el Trabajo vigencia 2023 implementando el enfoque de género e inclusión de servidores con discapacidad.</t>
  </si>
  <si>
    <t>Desarrollar al 100% el Plan de Trabajo Anual en Seguridad y Salud vigencia 2023 implementando el enfoque de género e inclusión de servidores con discapacidad.</t>
  </si>
  <si>
    <t xml:space="preserve">3. Aplicar una encuesta para medir el impacto de las acciones correspondientes a la intervención en los tres ejes. </t>
  </si>
  <si>
    <t>25,00%</t>
  </si>
  <si>
    <t>2. Desarrollar una estrategia de endomarketing para apoyar el proceso de gestión para el cambio y la transformación cultural de la Entidad</t>
  </si>
  <si>
    <t>1. Continuar con la ejecución de las actividades de gestión para el cambio correspondientes a la intervención en los 3 ejes: identidad institucional, gestión del cambio y creación de valor público (valores servicio público).</t>
  </si>
  <si>
    <t>Estrategia de gestión para el cambio y la transformación cultural de la Aerocivil implementada</t>
  </si>
  <si>
    <t>Implementar la estrategia de gestión para el cambio y la transformación cultural de la Entidad, en sus ejes de identidad institucional, gestión del cambio y creación de valor público (valores servicio público)</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</si>
  <si>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</si>
  <si>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Talento Humano 
Seguimiento y Política de evaluación de Resultados del desempeño institucional</t>
  </si>
  <si>
    <t>4. Dar continuidad a la fase de planeación del Concurso de Méritos para proveer los empleos en vacancia definitiva pertenecientes a la planta de personal de la Aeronáutica Civil.</t>
  </si>
  <si>
    <t>3. Efectuar un estudio para identificar los empleos suceptibles a proveer con personas en condición de discapacidad.</t>
  </si>
  <si>
    <t>2. Realizar la provisión de la planta autorizada de acuerdo con el Decreto 1294 de 2021 en un 75%.</t>
  </si>
  <si>
    <t>NARDA VERÓNICA VELANDIA CELY - ELIANA ALEXANDRA OTERO - JORGE CRUZ LAROTTA</t>
  </si>
  <si>
    <t>DIRECTOR (A) DE GESTIÓN HUMANA</t>
  </si>
  <si>
    <t xml:space="preserve">SECRETARIO (A) GENERAL </t>
  </si>
  <si>
    <t>80,00%</t>
  </si>
  <si>
    <t>1. Tramitar ante el Ministerio de Hacienda y Crédito Público la consecución de los recursos necesarios para la provisión de la planta autorizada.</t>
  </si>
  <si>
    <t xml:space="preserve">
Implementación el proyecto de Fortalecimiento Institucional en el componente de planta de personal </t>
  </si>
  <si>
    <t xml:space="preserve">
Implementar el proyecto de Fortalecimiento Institucional en el componente de planta de personal</t>
  </si>
  <si>
    <t>Planta de personal provista de acuerdo con las necesidades del sector en el 100%</t>
  </si>
  <si>
    <t>Consolidar estrategias para garantizar las mejores prácticas de gestión y desarrollo del talento humano, teniendo en cuenta las necesidades y retos del Transporte Aéreo, así como las competencias del personal que la conforma</t>
  </si>
  <si>
    <t xml:space="preserve">Política Talento Humano </t>
  </si>
  <si>
    <t>COMENTARIO  GESTION OBJETIVO INSTITUCIONAL 2022</t>
  </si>
  <si>
    <t>COMENTARIO  GESTION  COMPROMISO 2022</t>
  </si>
  <si>
    <t>COMENTARIO  GESTION META 2022</t>
  </si>
  <si>
    <t>GESTION 2022</t>
  </si>
  <si>
    <t xml:space="preserve">COMPROMISO 
2030 </t>
  </si>
  <si>
    <t>Formular de manera preliminar mecanismos regulatorios mediante el análisis de la incidencia de la carga tributaria en los costos de transporte aéreo.</t>
  </si>
  <si>
    <t>Diagnosticar el estado de la carga tributaria asociada a los costos de transporte aéreo.</t>
  </si>
  <si>
    <t>Documento que contiene el Estado de la carga tributaria asociada a los costos de transporte aéreo</t>
  </si>
  <si>
    <t>Actividades realizadas/Actividades programadas *100</t>
  </si>
  <si>
    <t>Plan de trabajo a seguir para las mesas de trabajo</t>
  </si>
  <si>
    <t>SECRETARÍA DE AUTORIDAD AERONÁUTICA</t>
  </si>
  <si>
    <t xml:space="preserve">
DIRECCIÓN DE TRANSPORTE AÉREO Y ASUNTOS AEROCOMERCIALES
</t>
  </si>
  <si>
    <t>LUZ MELBA CASTAEDA - PATRICIA CARDENAS</t>
  </si>
  <si>
    <t>Proponer mesas de trabajo con las entidades competentes que posibilite la discusión acerca de los esquemas de costos del transporte aéreo.</t>
  </si>
  <si>
    <t>Proponer mesas de trabajo con el Congreso para abrir la discusión respecto a los esquemas de costos del transporte aéreo y su carga tributaria.</t>
  </si>
  <si>
    <t>Informe con los resultados de las mesas de trabajo efectuadas.</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</si>
  <si>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</si>
  <si>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en los aeropuertos administrados por la Aerocivil, teniendo en cuenta las regiones del plan sectorial de turismo del Ministerio de Comercio, Industria y Turismo y promover un acuerdo con fontur que busque la promocion del turismo en los mismos.</t>
  </si>
  <si>
    <t>Proponer un acuerdo con Fontur con el fin de incentivar el turismo en los aeropuertos administrados por la Aerocivil y que se encuentren priorizados por el Ministerio de Comercio y Turismo en el cual se explore la posibilidad que fontur rente el espacio.</t>
  </si>
  <si>
    <t>Documento que contiene la propuesta de acuerdo entre la Aerocivil y Fontur para el fomento del turismo</t>
  </si>
  <si>
    <t>Identificar y analizar los puntos de oportunidad en los aeropuertos priorizados por el Ministerio de Comercio, Industria y Tuiismo y que se encuentren administrados por la Aerocivil.</t>
  </si>
  <si>
    <t>SECRETARÍA DE SERVICIOS AEROPORTUARIOS</t>
  </si>
  <si>
    <t xml:space="preserve">
DIRECCIÓN DE CONCESIONES 
</t>
  </si>
  <si>
    <t>Plan de trabajo para acuerdo entre Aerocivil y Fontur</t>
  </si>
  <si>
    <t>Documento que contiene el acuerdo entre Aerocivil y Fontur para el fomento del turismo en los aeropuertos.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</si>
  <si>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</si>
  <si>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</si>
  <si>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Propiciar el desarrollo de cuatro encuentros  entre operadores aéreos y operadores túristicos, para incentivar la permanencia en el mercado y promover la difución, aclaración, e interpretaciòn de las normas vigentes.</t>
  </si>
  <si>
    <t>Incentivar el desarrollo del turismo en las regiones mediante la interacción y coordinación de los operadores aéreos y turísticos</t>
  </si>
  <si>
    <t xml:space="preserve">No de encuentros programados / No de encuentros ejecutados </t>
  </si>
  <si>
    <t>Encuesta a los operadores con el fin de verificar cuales son los principales factores que encuentran como obstaculo en las disposiciones normativas para el desarrollo de sus actuvidades.</t>
  </si>
  <si>
    <t xml:space="preserve">
DIRECCIÓN DE TRANSPORTE AÉREO Y ASUNTOS AEROCOMERCIALES
</t>
  </si>
  <si>
    <t>Levantamiento bases de datos de participantes  y preparación de contenido para los cuatro encuentros regionales  con operadores aéreos y operadores turísticos.</t>
  </si>
  <si>
    <t>Desarrollo de los cuatro encuentros regional, con operadoresnacionales, no regulares y  operadores turisticos.</t>
  </si>
  <si>
    <t xml:space="preserve">Preparación informe desarrollo de encuentros regionales (Análisis de resultados y recomendaciones) </t>
  </si>
  <si>
    <t>Proponer estrategias que permitan reducir del costo hora-bloque por equipo, en términos reales, enfocadas en el crecimiento del transporte aéreo regional.</t>
  </si>
  <si>
    <t>Analizar el estado del costo de la hora-bloque de transporte aéreo, en términos reales, enfocadas en el crecimiento del transporte aéreo regional.</t>
  </si>
  <si>
    <t>Documento que contiene el estado de la hora-bloque de transporte aéreo</t>
  </si>
  <si>
    <t>Número de encuentros planificados / Número de encuentros efectuados *100</t>
  </si>
  <si>
    <r>
      <t xml:space="preserve">
</t>
    </r>
    <r>
      <rPr>
        <b/>
        <sz val="8"/>
        <rFont val="Arial"/>
        <family val="2"/>
      </rPr>
      <t>DIRECCIÓN DE TRANSPORTE AÉREO Y ASUNTOS AEROCOMERCIALES/Apoyo /OFICINA DE ANALÍTICA</t>
    </r>
  </si>
  <si>
    <t>Proponer mesas de trabajo con las aerolíneas para abrir la discusión y concertar estrategias para la reducción del costo de la hora-bloque del transporte aéreo.</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</si>
  <si>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</si>
  <si>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</si>
  <si>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 a la actualizacion  y adecuacion respecto a los derechos de los usuarios</t>
  </si>
  <si>
    <t>Documento normativo</t>
  </si>
  <si>
    <t>Presentacion documento normativo</t>
  </si>
  <si>
    <t>Elaborar documento que refleje las necesidades de ajustes a la normativa</t>
  </si>
  <si>
    <t>.
DIRECCIÓN DE TRANSPORTE AÉREO Y ASUNTOS AEROCOMERCIALES</t>
  </si>
  <si>
    <t xml:space="preserve">Programacion de capacitaciones a nivel nacional </t>
  </si>
  <si>
    <t xml:space="preserve">Presentar propuestas normativas </t>
  </si>
  <si>
    <t xml:space="preserve">Implementar estrategias, tendientes a mejorar el posicionamiento de los ingresos no regulados, frente a total de los ingresos aeroportuarios, en los aeropuertos explotados y adminstrados por Aerocivil  </t>
  </si>
  <si>
    <t xml:space="preserve"> Elaborar e implementar planes de marketing aeroportuario para abarcar el 50% de la red aeroportuaria a cargo de la Aerocivil.  </t>
  </si>
  <si>
    <t>Elaborar planes de marketing aeroportuario, para los aeropuertos de El Yopal, Pasto, Popayán, Puerto Carreño</t>
  </si>
  <si>
    <t>4 planes de marketing aeroportuarioelaborados</t>
  </si>
  <si>
    <t xml:space="preserve">Planes de Marketing elaborados/
Planes de Marketing entregados </t>
  </si>
  <si>
    <t>Programar mesas de trabajo con las direcciones regionales, para identificar las necesidades comerciales para los aeropuertos</t>
  </si>
  <si>
    <t xml:space="preserve">
DIRECCIÓN DE CONCESIONES AEROPORTUARIAS</t>
  </si>
  <si>
    <t>Presentación de estrategias en el 3° y 4 ° Trimestre.</t>
  </si>
  <si>
    <t>Socialización post aprobación por parte de la Dirección de Concesiones de los Planes de Marketing.</t>
  </si>
  <si>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</si>
  <si>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</si>
  <si>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</si>
  <si>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</si>
  <si>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</si>
  <si>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Plantear cronograma de trabajo donde se establecen todas las actividades para cumplir la Meta</t>
  </si>
  <si>
    <t>Presentar ante el Grupo CPA un estudio de normas o estándares disponibles a nivel internacional sobre bases de certificación de Desempeño (“Performance”), para la Certificación de Aeronaves para uso en Movilidad Urbana y aeronaves no tripuladas (RPAS)</t>
  </si>
  <si>
    <t>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</si>
  <si>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</si>
  <si>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</si>
  <si>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</si>
  <si>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</si>
  <si>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145/número de solicitudes presentadas por los usuarios X 100%</t>
  </si>
  <si>
    <t>1. Notificación del cierre de la fase final de certificación y/o actualización.</t>
  </si>
  <si>
    <t>SECRETARIO DE AUTORIDAD AERONÁUTICA</t>
  </si>
  <si>
    <t xml:space="preserve">DIRECCIÓN DE AUTORIDAD A LOS SERVICIOS AÉREOS </t>
  </si>
  <si>
    <t>HERNANDO ANDRÉS CIFUENTES - LUZ MELBA CASTAÑEDA LIZARAZO</t>
  </si>
  <si>
    <t xml:space="preserve">2. Emisión Lista de capacidades. </t>
  </si>
  <si>
    <t>3. Elaboración y firma del Certificado de Funcionamiento o documento equivelente por parte del Director de Autoridad de Servicio Aereos y Director General</t>
  </si>
  <si>
    <t>4. Elaboracion de la Resolución de Certificacion.</t>
  </si>
  <si>
    <t>5.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</si>
  <si>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</si>
  <si>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</si>
  <si>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</si>
  <si>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analizadas/Número de solicitudes recepcionadas </t>
  </si>
  <si>
    <t>Realizar 2 conversatorios dirigidos a la industria aeronáutica del país interesada en este tipo de certificaciones..</t>
  </si>
  <si>
    <t xml:space="preserve">Atender consultas e inquietudes relacionadas con la socializacion del proceso </t>
  </si>
  <si>
    <t xml:space="preserve">Recepcionar solicitudes y aplicación de los requisitos </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</si>
  <si>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</si>
  <si>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Lograr que el estado colombiano a través de la industria colombiana obtenga reconocimiento como Estado de Diseño para aeronaves, partes y componentes.</t>
  </si>
  <si>
    <t xml:space="preserve">Establecer acercamiento con estados que sean estados de diseño para mantener una transferencia de conocimientos </t>
  </si>
  <si>
    <t>Acercamientos bilaterales con estados de diseño</t>
  </si>
  <si>
    <t>Número de acercamientos realizados con estados de diseño</t>
  </si>
  <si>
    <t>Identificar mediante una base de datos, los estados de diseño con los cuales el estado colombiano tenga algun tipo de acuerdo bilateral</t>
  </si>
  <si>
    <t>GRUPO DE CERTIFICACIÓN DE PRODUCTOS AERONÁUTICOS</t>
  </si>
  <si>
    <t>Hacer acercamientos con 2 estados de diseño, con el fin de plantear intercambio de conocimientos que permitan al estado Colombiano visualizarse como estado de diseño</t>
  </si>
  <si>
    <t>Coordinar con un estado de diseño, intercambio de conocimientos dirigido a fortalecer lazos entre estados que permitan a Colombia ser reconocido como estado diseño</t>
  </si>
  <si>
    <t>Hacer un intercambio (transferencia de conocimientos) con estados reconocidos como estados de diseño</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</si>
  <si>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</si>
  <si>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</si>
  <si>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Realizar al menos 2 foros nacionales que incluya Academia, Estado e industria, (necesidad).</t>
  </si>
  <si>
    <t>Foros realizados</t>
  </si>
  <si>
    <t>Número de foros realizados</t>
  </si>
  <si>
    <t>Cronograma</t>
  </si>
  <si>
    <t>Coordinación del foro Estado, academia e industria</t>
  </si>
  <si>
    <t>Foro de acercamiento entre estado, academia e industria</t>
  </si>
  <si>
    <t>Actualizar el  100% de los permisos de operación de los aeropuertos públicos que no fueron actualizados en los últimos 5 años</t>
  </si>
  <si>
    <t>Actualizar el  80% de los permisos de operación de los aeropuertos públicos que no fueron actualizados en los últimos 5 años</t>
  </si>
  <si>
    <t>1.Actualizar el plan de vigilancia del  año 2023</t>
  </si>
  <si>
    <t>DIRECTOR GENERAL</t>
  </si>
  <si>
    <t>2.Suministrar información de caracteristicas físicas referente a aeropuertos y helipuertos de propiedad o explotados por AEROCIVIL desde la Secretaria de Servicios Aeroportuarios</t>
  </si>
  <si>
    <t>Construir el edificio para la Autoridad Aeronáutica</t>
  </si>
  <si>
    <t>Adjudicar  contrato para la construcción del edificio de autoridad aeronáuica</t>
  </si>
  <si>
    <t>Contrato para la construcción del edificio de autoridad aeronáutica</t>
  </si>
  <si>
    <t>1 contrato</t>
  </si>
  <si>
    <t>1. Realizar mesas de trabajo para definir el ejecutor para la construcción del edificio de autoridad</t>
  </si>
  <si>
    <t>2. Estructurar el proceso precontractual de Construcción e Interventoría (si aplica) de la construcción del edificio de autoridad.</t>
  </si>
  <si>
    <t>3. Adjudicar el contrato para la Construcción e Interventoría del Edificio de la Autoridad Aeronáutica</t>
  </si>
  <si>
    <t>4. Seguimientos trimestrales sobre el avance del proyecto del edificio de autoridad aeronáutica</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</si>
  <si>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</si>
  <si>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</si>
  <si>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</si>
  <si>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</si>
  <si>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2. Estructurar los borradores del proceso precontractual de Construcción e Interventoría del proyecto CIAA.</t>
  </si>
  <si>
    <t>3.Tramitar la autorización de Vigencias Futuras requeridas para el proyecto CIAA, para los años 2024y 2025.</t>
  </si>
  <si>
    <t>4. Tramitar el proceso contractual de Construcción e Interventoría CIAA: apertura del proceso de licitación, emisión de la resolución de apertura del proceso de licitación pública.</t>
  </si>
  <si>
    <t>5. Adjudicar el contrato para la Construcción e Interventoría del Edificio CIAA</t>
  </si>
  <si>
    <t xml:space="preserve">6. Efectuar seguimiento al avance de la ejecución de los contratos de Construcción y de Interventoría según cronograma. </t>
  </si>
  <si>
    <t xml:space="preserve">Construir el laboratorio de Certificacón de Productos Aeronáuticos 
</t>
  </si>
  <si>
    <t xml:space="preserve">Adjudicar contrato para el laboratorio de Certificación de Productos Aeronáuticos </t>
  </si>
  <si>
    <t xml:space="preserve">Avanzar en la construcción del laboratorio de Certificacón de Productos Aeronáuticos </t>
  </si>
  <si>
    <t xml:space="preserve">1. Realizar mesas de trabajo para definir el ejecutor para la construcción del laboratorio de Certificación de Productos Aeronáuticos </t>
  </si>
  <si>
    <t xml:space="preserve">2. Estructurar el proceso precontractual de Construcción e Interventoría (si aplica) del laboratorio de Certificación de Productos Aeronáuticos </t>
  </si>
  <si>
    <t xml:space="preserve">3. Solicitar las vigencias futuras para la Construcción e Interventoría (si aplica) del laboratorio de Certificación de Productos Aeronáuticos </t>
  </si>
  <si>
    <t xml:space="preserve">4. Aperturar el proceso licitatorio y adjudicar el contrato para la Construcción e Interventoría (si aplica) para el  laboratorio de Certificación de Productos Aeronáuticos </t>
  </si>
  <si>
    <t xml:space="preserve">5. Seguimientos trimestrales sobre el avance del proyecto del  laboratorio de Certificación de Productos Aeronáuticos </t>
  </si>
  <si>
    <t xml:space="preserve">Implementar al 100% los procesos, procedimientos y manuales y demás documentos que contiene el Plan de Fortalecimiento Institucional en el rol de autoridad.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</si>
  <si>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</si>
  <si>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</si>
  <si>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</si>
  <si>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</si>
  <si>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</si>
  <si>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</si>
  <si>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Ser una autoridad de aviación civil que se identifique por su capacidad de respuesta dentro del espectro de sus facultades (reglamentacíón, certificación, inspección, control y vigilancia), que atiendan las necesidades de los usuarios del transporte aéreo.  </t>
  </si>
  <si>
    <t>Reducir en un 5% los tiempos de respuesta a requerimientos de los usuarios del transporte aéreo</t>
  </si>
  <si>
    <t>Reducir en un 1% los tiempos de respuesta a requerimientos de los usuarios del transporte aéreo</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</si>
  <si>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</si>
  <si>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</si>
  <si>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</si>
  <si>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</si>
  <si>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</si>
  <si>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</si>
  <si>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</si>
  <si>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</si>
  <si>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</si>
  <si>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 xml:space="preserve">Actividades ejecutadas/programadas*100 </t>
  </si>
  <si>
    <t>Implementar unidades integrales prestadoras de servicios aeroportuarios descentralizadas, para soportar el crecimiento del transporte aéreo en Colombia dentro de un Modelo de Gestión de las Regionales Aeronáuticas</t>
  </si>
  <si>
    <t>Implementar un Plan de acción que dé cumplimiento al 100% los lineamientos del Sistema Integrado de Gestión - SIG</t>
  </si>
  <si>
    <t>Implementar un Plan de acción que dé cumplimiento al 20 % de los lineamientos del Sistema Integrado de Gestión - SIG</t>
  </si>
  <si>
    <t xml:space="preserve">Modelo de Gestión de las Regionales Aeronáuticas  </t>
  </si>
  <si>
    <t>Desarrollar e implementar la política para la prestación de servicios aéreos esenciales y su infraestructura asociada disponible, a través del Sistema de Transporte Aéreo social, que facilite la integración y movilidad de las zonas apartadas del país, mediante una red de servicios de transporte aéreo apoyada desde el Gobierno Nacional.</t>
  </si>
  <si>
    <t>Implementar la Política Pública para el Sistema de Transporte Aéreo social SITRAS</t>
  </si>
  <si>
    <t>Formular y Desarrollar  la Política Pública para el Sistema de Transporte Aéreo social SITRAS ante el Gobierno Nacional y demás entidaades intervnientes</t>
  </si>
  <si>
    <t xml:space="preserve">Politica pública formulada  </t>
  </si>
  <si>
    <t xml:space="preserve">1 documento Politica pública </t>
  </si>
  <si>
    <t>1. Tramitar ante el Gobierno Nacional la aprobación de la Política Pública para el SITRAS y la inclusión del articlado en PND</t>
  </si>
  <si>
    <t>Recursos propios asignados /Total Recursos solicitados *100</t>
  </si>
  <si>
    <t xml:space="preserve">2. Tramitar la consecución de los recursos necesarios a destinar en el Fondo del SITRAS tanto para cuenta SAE como para cuenta ASAE. </t>
  </si>
  <si>
    <t>Porcentaje de avance formulación de proyecto sobre Equidad de género Aerocivil</t>
  </si>
  <si>
    <t>Porcentaje de Avance ejecución proyecto sobre Equidad de género Aerocivil</t>
  </si>
  <si>
    <t>Porcentaje de Avance definición de lineamientos de la propiedad intelectual en el CEA</t>
  </si>
  <si>
    <t xml:space="preserve"> Cantidad de espacios de participación institucionales en temas espaciales concretados</t>
  </si>
  <si>
    <t>Porcentaje de avance conformación semillero de investigación e innovación</t>
  </si>
  <si>
    <t>Numero de capacitaciónes realizadas a la comunidad académica en temas de propiedad intelectual</t>
  </si>
  <si>
    <t xml:space="preserve">Numero actividades proyecto globe que promueva ciencia tecnología y matemáticas (STEM)  </t>
  </si>
  <si>
    <t>Porcentaje de avance en la actualización de la línea de investigación protección al medio ambiente  por sostenibilidad ambiental, enfatizando en temas medioambientales como el agua.</t>
  </si>
  <si>
    <t>Promover mecanismos de articulación con entidades competentes para racionalizar el esquema de costos del transporte aéreo asociado a la carga tributaria, a través de propuestas de política pública.</t>
  </si>
  <si>
    <t xml:space="preserve">
Desarrollar estrategias que permitan reducir del costo hora-bloque por equipo, en términos reales, enfocadas en el crecimiento del transporte aéreo regional.</t>
  </si>
  <si>
    <t>Permisos actualizados en el 80%</t>
  </si>
  <si>
    <t xml:space="preserve">COMPROMISO
2030 </t>
  </si>
  <si>
    <t>Revisar, gestionar y promover el desarrollo de acuerdos transfronterizos de servicios aéreos, para generar condiciones de conectividad en los territorios de frontera</t>
  </si>
  <si>
    <t xml:space="preserve"> Actualizar los acuerdos existentes (Ecuador y Peru) y proponer nuevos acuerdos transfronterizos.</t>
  </si>
  <si>
    <t>Presentar la propuesta de actualizacion de  los acuerdos existentes (Ecuador y Peru) y proponer nuevos acuerdos transfronterizos.</t>
  </si>
  <si>
    <t>Avance revisión acuerdos fronterizos</t>
  </si>
  <si>
    <t>Actividades realizadas / Actividades programadas</t>
  </si>
  <si>
    <t>1.Revisar cada uno de los Acuerdos Transfronterizos vigentes a la fecha.</t>
  </si>
  <si>
    <t>SECRETARIA DE AUTORIDAD AERONÁUTICA</t>
  </si>
  <si>
    <t>LIDER OBJETIVO: Capitan Francisco Ospina Ramirez
Claudia Marcela Moreno Moreno Contratista Secretaria de Seguridad Aeronáutica
Nadia Lizeth Rozo Contratista Dirección de Transporte Aéreo</t>
  </si>
  <si>
    <t>PATRICIA ELENA CÁRDENAS</t>
  </si>
  <si>
    <t xml:space="preserve">2. Presentar el Documento diagnóstico de la revisión de los Acuerdos Transfronterizos. </t>
  </si>
  <si>
    <t>3. Remitir a Cancillería la Propuesta de actualización y/o Nuevo Acuerdo Transfronterizo.</t>
  </si>
  <si>
    <t>4. Hacer seguimiento a la propuesta en Cancillería.</t>
  </si>
  <si>
    <t xml:space="preserve">Fortalecer la conectividad de los Servicios Aéreos Sociales del Sistema de Transporte Aéreo Social SITRAS
</t>
  </si>
  <si>
    <t>Implementar 48 rutas aréas sociales del SITRAS</t>
  </si>
  <si>
    <t>Implementar 12 rutas àreas sociales del SITRAS</t>
  </si>
  <si>
    <t>12 rutas aéreas sociales implementadas</t>
  </si>
  <si>
    <t>Rutas aéreas sociales implementadas/rutas aéreas sociales programadas</t>
  </si>
  <si>
    <t>1. Seguimiento al Análisis de las rutas</t>
  </si>
  <si>
    <t>2. Análisis solicitud operación de las rutas</t>
  </si>
  <si>
    <t xml:space="preserve">3. Seguimiento al desarrollo de la operación de las rutas </t>
  </si>
  <si>
    <t xml:space="preserve">Facilitar el acceso a los mercados nacionales mediante la optimización y automatización de trámites que incentiven la industria a innovar y operar una red de servicios creciente, manteniendo la estabilidad del servicio 
</t>
  </si>
  <si>
    <t xml:space="preserve">Fortalecer la optimización y automatización de trámites </t>
  </si>
  <si>
    <t xml:space="preserve">Realizar 4 propuestas de trámites a ser automatizadas  </t>
  </si>
  <si>
    <t xml:space="preserve">Propuestas de trámites presentadas </t>
  </si>
  <si>
    <t>Actividades realizadas / Actividades programadas100</t>
  </si>
  <si>
    <t xml:space="preserve">1. Identificar trámies a ser automatizados </t>
  </si>
  <si>
    <t>2. Elaborar la documentación de cada trámite</t>
  </si>
  <si>
    <t xml:space="preserve">3. Presentar y enviar a TI  trámites a ser automatizados </t>
  </si>
  <si>
    <t>Incentivar la estabilidad de la prestación del servicio de transporte aéreo a través del cumplimiento de las normas</t>
  </si>
  <si>
    <t xml:space="preserve">Llevar a cabo 4 campañas de sensibilización de las normas emanadas por la Autoridad Aéronáutica con el fin de mantener la estabilidad del servicio 
</t>
  </si>
  <si>
    <t>4 campañas de sensibilización de las normas emanadas por la Autoridad Aéronáutica realizadas</t>
  </si>
  <si>
    <t>No. de campañas realizadas / No. de campañas programadas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</si>
  <si>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</si>
  <si>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</si>
  <si>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</si>
  <si>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</si>
  <si>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</si>
  <si>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en 50 % de la normatividad colombiana para promover la conectividad interurbana, con la operación de helicópteros
</t>
  </si>
  <si>
    <t>Normas Actualizadas en el 50%</t>
  </si>
  <si>
    <t># Normas actualizadas / # Normas programadas * 100</t>
  </si>
  <si>
    <t xml:space="preserve">1.Realizar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 </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</si>
  <si>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</si>
  <si>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</si>
  <si>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</si>
  <si>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</si>
  <si>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</si>
  <si>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</si>
  <si>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</si>
  <si>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</si>
  <si>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</si>
  <si>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</si>
  <si>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</si>
  <si>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Plan Estrategico de Aviación General Implementado en el 50%</t>
  </si>
  <si>
    <t xml:space="preserve">Estructurar la Consultoría del Plan Estratégico de Aviación General </t>
  </si>
  <si>
    <t>Consultoria Plan Estrategico de Aviación General en Colombia Contratada</t>
  </si>
  <si>
    <t>Actividades Realizadas/ Actividades Programadas*100</t>
  </si>
  <si>
    <t xml:space="preserve">1. Análisis y Revisión Estudio Proyección Inicial Plan Estrategico de Aviación General 2022 y justificación de Necesidad de la consultoría. </t>
  </si>
  <si>
    <t>2. Estudio de Mercado y Estructuración Formato Especificaciones técnicas.</t>
  </si>
  <si>
    <t>3. Estructuración Formato 1 Estudios Previos, Formato Matriz de Riesgos.</t>
  </si>
  <si>
    <t>Desarrollar la prestación de la movilidad aérea urbana, mediante la operación de aeronaves tripuladas a distancia UAS, que permitan el acceso a los bienes e insumos, por medio de su integración al Sistema Nacional del Espacio Aéreo</t>
  </si>
  <si>
    <t>Integrar en el 100% la aviación no tripulada al ecosistema aeronáutico del país.</t>
  </si>
  <si>
    <t xml:space="preserve">Establecer la base normativa para la aviación no tripulada  </t>
  </si>
  <si>
    <t>Identificar la solución teconólogica del sistema de adminIstarción de tráfico aéreo no tripulado, acorde con las necesidades del país.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</si>
  <si>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</si>
  <si>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</si>
  <si>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</si>
  <si>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1. Revisar y analizar los Estudios y Diseños entregados por la firma Consultora, como insumo de la estructuración del proyecto CIAA.</t>
  </si>
  <si>
    <t>1. Actualizar la normativa para optimizar la provisión de los servicios de transito aéreo</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</si>
  <si>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</si>
  <si>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</si>
  <si>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</si>
  <si>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 xml:space="preserve">5. Determinar los BBB, para los aeropuertos controlados: Torres de control , centros de control y oficinas de aproximación. </t>
  </si>
  <si>
    <t>1. Realizar el seguimiento y control administrativo y operativo a la gestion de las regionales para verificar su cumplimiento</t>
  </si>
  <si>
    <t xml:space="preserve">2. Realizar el seguimiento y control a la Información Documentada de los Procesos con  Impacto en las regionales, de acuerdo con el cronograma del Plan de Fortalecimiento Institucional </t>
  </si>
  <si>
    <t xml:space="preserve">3. Realizar el seguimiento y  control a  los indicadores de los procesos del Sistema de Gestión con impacto en las regionales  de acuerdo con el cronograma del Plan de Fortalecimiento </t>
  </si>
  <si>
    <t>PLAN ESTRATÉGICO AERONÁUTICO 2030</t>
  </si>
  <si>
    <t>1. Actualizar la reglamentación de aviación no tripulada</t>
  </si>
  <si>
    <t xml:space="preserve">2. Socilaización del borrador de actualización a la sociedad colombiana </t>
  </si>
  <si>
    <t xml:space="preserve">3. Emisión del RAC en Aviación No Tripulada  </t>
  </si>
  <si>
    <t xml:space="preserve">4. Socialización e implementación de las normas </t>
  </si>
  <si>
    <t>1. Análisis de la necesidad de adquisición de un sistema tecnológico para la  gestión y administración del espacio aéreo para la Aviación No Tripulada (UA).</t>
  </si>
  <si>
    <t xml:space="preserve">2. Realización Estudio de Mercado </t>
  </si>
  <si>
    <t>1. Preparación de contenido para de las cuatro campañas de divulgación de las disposiciones normativas encaminadas a la estabilidad de la prestación del servicio de transporte aéreo, asi como el diseño de la encuesta para la evalución de la apropiación del conocimiento del contenido de las campañas.</t>
  </si>
  <si>
    <t xml:space="preserve">
PLANEACIÓN INSTITUCIONAL</t>
  </si>
  <si>
    <t xml:space="preserve">
PLANEACIÓN INSTITUCIONAL</t>
  </si>
  <si>
    <r>
      <rPr>
        <b/>
        <sz val="16"/>
        <color theme="3"/>
        <rFont val="Arial Narrow"/>
        <family val="2"/>
      </rPr>
      <t xml:space="preserve">
1. INSTITUCIONALIDAD:
</t>
    </r>
    <r>
      <rPr>
        <sz val="16"/>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</si>
  <si>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r>
      <rPr>
        <b/>
        <sz val="16"/>
        <color theme="3"/>
        <rFont val="Arial"/>
        <family val="2"/>
      </rPr>
      <t xml:space="preserve">
2. CONECTIVIDAD: 
</t>
    </r>
    <r>
      <rPr>
        <sz val="16"/>
        <color theme="3"/>
        <rFont val="Arial"/>
        <family val="2"/>
      </rPr>
      <t xml:space="preserve">
Construir una red de servicios de transporte aéreo eficiente que una las regiones del país con los principales centros de producción y de consumo nacionales y del mundo, aprovechando su capacidad integradora.</t>
    </r>
  </si>
  <si>
    <t xml:space="preserve">
Fortalecer las capacidades de la autoridad aeronáutica con el fin de alcanzar los estándares internacionales y ampliar la integración con las comunidades en el territorio nacional, donde se realicen actividades aeronáuticas. </t>
  </si>
  <si>
    <t>1. Recursos Aprobados</t>
  </si>
  <si>
    <t>2. No. de empleos provistos /
 No. empleos de la planta legal</t>
  </si>
  <si>
    <t>3. Documento estudio - plan piloto</t>
  </si>
  <si>
    <t>4. Proyecto de acuerdo para la ejecución del Concurso de Méritos</t>
  </si>
  <si>
    <t>1. Número de actividades ejecutadas/ Total de actividades programadas para la vigencia 2023</t>
  </si>
  <si>
    <t>2. Número de acciones ejecutadas/ Total de acciones programadas en la estrategia de endomarketing para la vigencia 2023</t>
  </si>
  <si>
    <t>3. Informe de restulados encuesta de medición de impacto acciones 2023 gestión del cambio y la transformación institucional</t>
  </si>
  <si>
    <t>1. Acciones ejecutadas / Acciones programadas.</t>
  </si>
  <si>
    <t>2. Cantidad de eventos de transferencia de conocimiento ejecutadas / Total de actividades de transferencia programadas 2023.</t>
  </si>
  <si>
    <t xml:space="preserve">3. Actividades de acercamiento y sensibilización realizadas / Actividades de acercamiento y sensibilización programadas </t>
  </si>
  <si>
    <t xml:space="preserve">4. Metodología de la Gestión del Conocimiento en la Cooperacion Nacional e Internacional formalizada y socializada. </t>
  </si>
  <si>
    <r>
      <rPr>
        <b/>
        <sz val="14"/>
        <color theme="3"/>
        <rFont val="Arial"/>
        <family val="2"/>
      </rPr>
      <t xml:space="preserve">
9. CONSOLIDACIÓN DE LA TRANSFORMACION INSTITUCIONAL</t>
    </r>
    <r>
      <rPr>
        <sz val="14"/>
        <color theme="3"/>
        <rFont val="Arial"/>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</si>
  <si>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 xml:space="preserve">6. Determinar y ejecutar los planes de mejora a la medición de los ANS de los sistemas de Información y los servicios de TI, administrados por la Secretaria de Tecnologías de la Información. </t>
  </si>
  <si>
    <r>
      <t xml:space="preserve">
</t>
    </r>
    <r>
      <rPr>
        <b/>
        <sz val="16"/>
        <color theme="3"/>
        <rFont val="Arial"/>
        <family val="2"/>
      </rPr>
      <t xml:space="preserve">3. COMPETITIVIDAD: </t>
    </r>
    <r>
      <rPr>
        <sz val="16"/>
        <color theme="3"/>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</si>
  <si>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r>
      <rPr>
        <b/>
        <sz val="16"/>
        <color theme="3"/>
        <rFont val="Arial"/>
        <family val="2"/>
      </rPr>
      <t xml:space="preserve">
5. INDUSTRIA AERONÁUTICA Y CADENA DE SUMINISTRO:
</t>
    </r>
    <r>
      <rPr>
        <sz val="16"/>
        <color theme="3"/>
        <rFont val="Arial"/>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</si>
  <si>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 xml:space="preserve">
PLANEACIÓN INSTITUCIONAL</t>
  </si>
  <si>
    <r>
      <rPr>
        <b/>
        <sz val="16"/>
        <color theme="3"/>
        <rFont val="Arial"/>
        <family val="2"/>
      </rPr>
      <t xml:space="preserve">
8. DESARROLLO DEL TALENTO HUMANO DEL SECTOR 
</t>
    </r>
    <r>
      <rPr>
        <sz val="16"/>
        <color theme="3"/>
        <rFont val="Arial"/>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</si>
  <si>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r>
      <t xml:space="preserve">Avance en la ejecución Proyecto para </t>
    </r>
    <r>
      <rPr>
        <strike/>
        <sz val="14"/>
        <color theme="3"/>
        <rFont val="Arial"/>
        <family val="2"/>
      </rPr>
      <t>el f</t>
    </r>
    <r>
      <rPr>
        <sz val="14"/>
        <color theme="3"/>
        <rFont val="Arial"/>
        <family val="2"/>
      </rPr>
      <t>ortalecimiento de la infraestructura que fortalezca el grupo Gina.</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</si>
  <si>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</si>
  <si>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</si>
  <si>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Alcanzar un 82% en una autoevaluación de Implementación Efectiva de los Elementos Críticos referidos a la Seguridad Operacional en las áreas LEG, PEL, OPS, AIR, ANS y AGA.</t>
  </si>
  <si>
    <t>Autoevaluación de elementos críticos de Seguridad Operacional (safety)</t>
  </si>
  <si>
    <t># PQs satisfactorias / # total de PQs</t>
  </si>
  <si>
    <t>Autoevaluación PQs LEG, PEL, OPS, AIR, ANS y AGA</t>
  </si>
  <si>
    <t>SECRETARIO (A) DE AUTORIDAD AERONAUTICA - SAA</t>
  </si>
  <si>
    <t xml:space="preserve"> GRUPO DE PLANIFICACION AUTORIDAD </t>
  </si>
  <si>
    <t>LUZ MELBA CASTAÑEDA - HERNANDO ANDRÉS CIFUENTES - ALVARO PEREZ</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</si>
  <si>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</si>
  <si>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</si>
  <si>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</si>
  <si>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</si>
  <si>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Validación de avances a los CAPs pendientes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</si>
  <si>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</si>
  <si>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</si>
  <si>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</si>
  <si>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</si>
  <si>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</si>
  <si>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</si>
  <si>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</si>
  <si>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</si>
  <si>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</si>
  <si>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</si>
  <si>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</si>
  <si>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</si>
  <si>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Formular propuestas de mejora para los LAR</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</si>
  <si>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</si>
  <si>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</si>
  <si>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Formular propuestas de mejora AVSEC-FAL</t>
  </si>
  <si>
    <t>Generar propuestas de mejora para los Manuales de Inspección, de acuerdo con requerimientos del SRVSOP</t>
  </si>
  <si>
    <t>Generar mínimo 2 propuestas de mejora para los Manuales de Inspección, de acuerdo con requerimientos del SRVSOP</t>
  </si>
  <si>
    <t>Formular propuestas de mejora para Manuales de inspección, guías o circulares, según avances en 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</si>
  <si>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</si>
  <si>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</si>
  <si>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</si>
  <si>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</si>
  <si>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</si>
  <si>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</si>
  <si>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</si>
  <si>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</si>
  <si>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Asistencia a eventos programados en el marco de AVSEC/FAL</t>
  </si>
  <si>
    <t>Implementar el Programa Estatal para la gestión de la autoridad en seguridad operacional – PEGASO alineado con el Anexo 19 de la OACI.</t>
  </si>
  <si>
    <t>Implementación del SSP</t>
  </si>
  <si>
    <t># PQs en estado "Presente y Efectivo" / # total de PQs</t>
  </si>
  <si>
    <t>Autoevaluación de PQs relativas al SSP</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</si>
  <si>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</si>
  <si>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</si>
  <si>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</si>
  <si>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</si>
  <si>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</si>
  <si>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</si>
  <si>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Alcanzar en xxxx % la implementación de estándares para aceptación de los SMS para los proveedores de servicos asociados a  PEL, OPS, AIR, ANS y AGA</t>
  </si>
  <si>
    <t>Estándares para SMS</t>
  </si>
  <si>
    <t>% de avance de los estándares</t>
  </si>
  <si>
    <t>Desarrollo e implementación de estándares para aceptación y evaluación de los SMS en todos los proveedores de Servicios obligados (reglamentariamente) a su implementación</t>
  </si>
  <si>
    <t>Desarrollar en xxx % los estándares para la vigilancia basada en riesgos para todas las áreas PEL, OPS, AIR, ANS y AGA.</t>
  </si>
  <si>
    <t>Estandares VBR</t>
  </si>
  <si>
    <t>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</si>
  <si>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</si>
  <si>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</si>
  <si>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</si>
  <si>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</si>
  <si>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</si>
  <si>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Formulación del Plan (documento escrito)</t>
  </si>
  <si>
    <t>DIRECCION DE AUTORIDAD DE LA SEGURIDAD DE AVIACION CIVIL</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</si>
  <si>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</si>
  <si>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</si>
  <si>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</si>
  <si>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</si>
  <si>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Implementación de actividades básicas que sean formuladas en el Plan de Seguridad de la Aviación Civil (evaluable solo en el último trimestre)</t>
  </si>
  <si>
    <t>Fortalecer el Sistema de Gestión de Seguridad Operacional (SMS) y de Seguridad a la Aviación Civil (SeMS).</t>
  </si>
  <si>
    <t>Culminar la Fase 1 de implantaciòn de SeMS, que consta de:compromiso de la Direcciòn y procedimiento de gestiòn de amenazas</t>
  </si>
  <si>
    <t>Documentaciòn SeMS, creados y/o actualizados</t>
  </si>
  <si>
    <t>Documentos entregados para revisiòn / documentos programados para entregar</t>
  </si>
  <si>
    <t>Elaboraciòn, revisisòn y aprobaciòn de polìtica y objetivos SeMS</t>
  </si>
  <si>
    <t>Entrega del manual SeMS para revisiòn al tèrmino del tercer trimestre</t>
  </si>
  <si>
    <t>Designaciòn de personal clave SeMS</t>
  </si>
  <si>
    <t>Elaboraciòn de la guìa y procedimientos para la identificaciòn y gestiòn de amenazas</t>
  </si>
  <si>
    <t>Implantación del Sistema de Gestión Seguridad de Aviación Civil (SeMS) de la Secretaría de Servicios a la Navegación Aérea (SSNA) como Proveedor de servicios a la aviación al 100%</t>
  </si>
  <si>
    <t>Implantación del Sistema de Gestión Seguridad de Aviación Civil (SeMS) de la Secretaría de Servicios a la Navegación Aérea (SSNA) como Proveedor de servicios a la aviación al 25%</t>
  </si>
  <si>
    <t>Culminar fase 3 y fase 4 de implementaciòn de SMS</t>
  </si>
  <si>
    <t xml:space="preserve">Elaboraciòn de Guìas </t>
  </si>
  <si>
    <t>Guìas terminadas/ Guìas propuestas</t>
  </si>
  <si>
    <t>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</si>
  <si>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Bateria de indicadores SPI y SPT para SMS Aeroportuario</t>
  </si>
  <si>
    <t>Fichas de indicadores SPI y SPT para SMS Aeroportuario</t>
  </si>
  <si>
    <t>Establecer los SPI (Security Performance Indicators), SPT (Security Performance Targets) y un plan de auditorias que permita el correcto seguimiento y el mejoramiento continuo del sistema con base en la recoleccion y analisis de la informacion recopilada.</t>
  </si>
  <si>
    <t>Promoción, sensibilización y comunicación de la Seguridad Operacional (SMS)</t>
  </si>
  <si>
    <t>Comunicaciones realizadas /comunicaciones programadas
Sesiones de sensibilización realizadas/ sesiones de sensibilización programadas</t>
  </si>
  <si>
    <t>Promocionar, sensibilizar y comunicar la Seguridad Operacional (SMS) referente a la operación aeroportuaria.</t>
  </si>
  <si>
    <t>Mantenimiento y orientación del Sistema de Gestión Seguridad Operacional (SMS) de la Secretaría de Servicios a la Navegación Aérea (SSNA) como Proveedor de servicios a la aviación logrando el nivel de madurez del marcador operativo al 100%</t>
  </si>
  <si>
    <t>Sistema de Gestión Seguridad de Aviación Civil (SeMS) de la Secretaría de Servicios a la Navegación Aérea (SSNA) como Proveedor de servicios a la aviación al 100%</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</si>
  <si>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</si>
  <si>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</si>
  <si>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</si>
  <si>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</si>
  <si>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</si>
  <si>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</si>
  <si>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2. Implementar los cambios al sistema de información de aerodromos y helipuertos </t>
  </si>
  <si>
    <t xml:space="preserve">SECRETARIA DE TECNOLOGIAS DE LA IN FORMACIÓN - DIRECCION DE LA INFORMACIÓN Y SISTEMAS DE TI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</si>
  <si>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</si>
  <si>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</si>
  <si>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</si>
  <si>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</si>
  <si>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</si>
  <si>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</si>
  <si>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</si>
  <si>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</si>
  <si>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</si>
  <si>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</si>
  <si>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</si>
  <si>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</si>
  <si>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</si>
  <si>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</si>
  <si>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</si>
  <si>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</si>
  <si>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</si>
  <si>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SECRETARIO (A) DE AUTORIDAD AERONAUTICA </t>
  </si>
  <si>
    <t xml:space="preserve">2. Seguimientos trimestrales que monitoreen los proyectos de enmienda, generando actas que evidencien los seguimientos </t>
  </si>
  <si>
    <r>
      <rPr>
        <b/>
        <sz val="16"/>
        <color theme="3"/>
        <rFont val="Arial"/>
        <family val="2"/>
      </rPr>
      <t xml:space="preserve">
7. SEGURIDAD OPERACIONAL Y DE LA AVIACIÓN CIVIL:</t>
    </r>
    <r>
      <rPr>
        <sz val="16"/>
        <color theme="3"/>
        <rFont val="Arial"/>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</si>
  <si>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r>
      <t xml:space="preserve">Alcanzar un </t>
    </r>
    <r>
      <rPr>
        <b/>
        <u/>
        <sz val="12"/>
        <color theme="3"/>
        <rFont val="Arial"/>
        <family val="2"/>
      </rPr>
      <t>50%</t>
    </r>
    <r>
      <rPr>
        <sz val="12"/>
        <color theme="3"/>
        <rFont val="Arial"/>
        <family val="2"/>
      </rPr>
      <t xml:space="preserve"> de implementación del SSP, en estado presente y efectivo </t>
    </r>
  </si>
  <si>
    <r>
      <t>Alcanzar un 10</t>
    </r>
    <r>
      <rPr>
        <b/>
        <u/>
        <sz val="12"/>
        <color theme="3"/>
        <rFont val="Arial"/>
        <family val="2"/>
      </rPr>
      <t>%</t>
    </r>
    <r>
      <rPr>
        <sz val="12"/>
        <color theme="3"/>
        <rFont val="Arial"/>
        <family val="2"/>
      </rPr>
      <t xml:space="preserve"> de implementación del SSP, en estado presente y efectivo </t>
    </r>
  </si>
  <si>
    <r>
      <t>Implementar al 100% el Sistema de Gestión de la Seguridad de la Aviación Civil (</t>
    </r>
    <r>
      <rPr>
        <b/>
        <sz val="12"/>
        <color theme="3"/>
        <rFont val="Arial"/>
        <family val="2"/>
      </rPr>
      <t>SeMS</t>
    </r>
    <r>
      <rPr>
        <sz val="12"/>
        <color theme="3"/>
        <rFont val="Arial"/>
        <family val="2"/>
      </rPr>
      <t>) para los Servicios  Aeroportuarios (SSA),  alineado con el Plan Nacional de Seguridad de la Aviacion Civil expedido por la autoridad,  y  con el Plan Global de Seguridad de la Aviacion Civil (GASeP) promulgado por la OACI.</t>
    </r>
  </si>
  <si>
    <r>
      <t>Fortalecer la implementación,operacion y mantenimiento del Sistema de Gestion de Seguridad Operacional (</t>
    </r>
    <r>
      <rPr>
        <b/>
        <sz val="12"/>
        <color theme="3"/>
        <rFont val="Arial"/>
        <family val="2"/>
      </rPr>
      <t>SMS</t>
    </r>
    <r>
      <rPr>
        <sz val="12"/>
        <color theme="3"/>
        <rFont val="Arial"/>
        <family val="2"/>
      </rPr>
      <t>) para Servicios  Aeroportuarios (SSA)  alineado con el Plan Nacional de seguridad Operacional establecido por la autoridad aeronautica colombiana y de Acuerdo con el Plan Global de Seguridad Operacional (GASP) promulgado por la OACI</t>
    </r>
  </si>
  <si>
    <r>
      <t xml:space="preserve">
</t>
    </r>
    <r>
      <rPr>
        <b/>
        <sz val="12"/>
        <color theme="3"/>
        <rFont val="Arial"/>
        <family val="2"/>
      </rPr>
      <t>PLANEACIÓN INSTITUCIONAL</t>
    </r>
  </si>
  <si>
    <r>
      <t xml:space="preserve">
4. INFRAESTRUCTURA PARA LA TRANSFORMACIÓN
</t>
    </r>
    <r>
      <rPr>
        <sz val="16"/>
        <color theme="3"/>
        <rFont val="Arial"/>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</si>
  <si>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r>
      <t xml:space="preserve">
4. SOSTENIBILIDAD AMBIENTAL JUSTA, SEGURA, CONFIABLE Y EFICIENTE
</t>
    </r>
    <r>
      <rPr>
        <sz val="16"/>
        <color theme="3"/>
        <rFont val="Arial"/>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</si>
  <si>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Promover la transición hacia tecnologías limpias que aceleren el aporte a la disminución de emisiones de CO2 en el Sector Aéreo, a través del desarrollo de proyectos de movilidad eléctrica, energías alternativas y certificaciones ambientales.</t>
  </si>
  <si>
    <t>Implementar sistemas de energías alternativas para el suministro de la energia de los aeropuertos y/o estaciones aeronáuticas de la entidad.</t>
  </si>
  <si>
    <t>Implementar el suministro de energia renovables, iniciando  con un proyecto piloto que involucra los aeropuertos de Leticia y Armenia y las estaciones aeronatuicas de Araracuara y CGAC Barranquilla.</t>
  </si>
  <si>
    <t xml:space="preserve">Implementación del Plan de Compensación y Mitigación de CO2 para la Aviación Civil Internacional CORSIA generando la cuantificación de la linea base de CO2 Colombia y promoviendo el desarrollo de SAF cosmo medidas de compensación y mitigación </t>
  </si>
  <si>
    <t xml:space="preserve">Contar con un Sistema Nacional del Espacio Aéreo fortalecido, bajo un concepto operacional renovado, implementando procedimientos PBN que favorezcan  la reducción de emisiones de CO2. </t>
  </si>
  <si>
    <t>Implementar proyectos de transición de movilidad eléctrica  garantizando la migración del 30% de los vehículos de servicios en tierra en 4 Aeropuertos.</t>
  </si>
  <si>
    <t xml:space="preserve">Obtener certificaciones de reduccion de huella de carbono en 4 Aeropuertos </t>
  </si>
  <si>
    <t xml:space="preserve">Cuantificación linea base 2021 y 2022 para Colombia y Plan de acción para la etapa de voluntario y mandatario de  CORSIA </t>
  </si>
  <si>
    <t xml:space="preserve">Definir las materias primas disponiles en Colombia en el marco de los criterios de sostenibilidad ambiental de CORSIA </t>
  </si>
  <si>
    <t xml:space="preserve">Implementar instrumentos de gestión del riesgo de desastres del sector aéreo, disminuyendo la vulnerabilidad de la infraestructura aeronáutica, generando resiliencia ante los fenómenos de cambio climático. </t>
  </si>
  <si>
    <t xml:space="preserve">Estructurar el Plan de Gestión del Riesgo de Desastres de Aerocivil </t>
  </si>
  <si>
    <t xml:space="preserve">Armonizar y articular a las entidades que formaran parte del sistema de emergencia y/o desastres aéreos civiles del estado colombiano de acuerdo a la normatividad vigente  </t>
  </si>
  <si>
    <t>ENTIDADES ARMONIZADAS</t>
  </si>
  <si>
    <t>% Entidades armonizadas/% entidades  programadas</t>
  </si>
  <si>
    <t>Actualizar procedimientos internos, planes operacionales, MANSAR, MADOR, POSAR</t>
  </si>
  <si>
    <t>Realizar Mesas de trabajos con las entidades y empresas intervinientes</t>
  </si>
  <si>
    <t>Construir, actualizar, aprobar y firmas de acuerdos y/o convenios interinstitucionales.</t>
  </si>
  <si>
    <t>Implementar los acuerdos y / o convenios con el desarrollo de ejercicios, simulacros e intercambio de conocimiento.</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</si>
  <si>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</si>
  <si>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Cuantificar la reduccion de emisiones de CO2 por la implementación de procedimientos PBN en vuelos nacionales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</si>
  <si>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</si>
  <si>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institucinales</t>
  </si>
  <si>
    <t>Promover los pilares del Plan de Gestión Social integrando las comunidades e instituciones en las actividades desarrollas en los aeropuertos</t>
  </si>
  <si>
    <t>En proceso de definición</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</si>
  <si>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</si>
  <si>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Alcanzar la capacidad de adaptación y flexibilidad de las operaciones aéreas en los aeropuertos y el Sistema Nacional del Espacio Aéreo.</t>
  </si>
  <si>
    <t>Lograr la capacidad de adaptación y flexibilidad en los aeropuertos del sistema nacional del espacio aéreo de acuerdo a las necesidades que se tienen priorizadas por la operación y los usuarios.</t>
  </si>
  <si>
    <t>Trabajar en la unificación y estandarización de  las soluciones tecnológicas usadas como herramienta a nivel nacional para la gestión del tránsito aéreo.</t>
  </si>
  <si>
    <t>Implementar  las pocisiones  remotas de los centros de control para mejorar la coordinación entre TMA, control de facturacion, menores coordinaciones entre torres de control, mayor control del espacio aereo, buscando integrar mas aeropuertos a este sistema.                                     Diligenciar la implementación del centro de gestión aeronautico de antioquia  - CGAC-, para mejorar el control  de transito aereo en el corredor desde todo el transito de Panama hacia Brasil y sur de sudamerica</t>
  </si>
  <si>
    <t>Actualizar e integrar  los  sistemas de vigilancia ATM tanto de hardware y software, estableciendo las necesidades operativas, requerimientos operacionales y nuevas funcionalidades   para mejorar la prestación de los servicios de tránsito aéreo, de acuerdo con lo establecido en el Plan de Navegación Aérea (PNA) y  los objetivos del Plan Estratégico Aeronáutico (PEA) 2030.</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</si>
  <si>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</si>
  <si>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servicios complementarios</t>
  </si>
  <si>
    <t>Promover las inversiones en los aeropuertos de desarrollo Turístico, Transfronterizo y/o Social, para avanzar en la intervención de infraestructuras aeroportuarias sostenibles que permitan aprovechar la diversificación productiva basada en el conocimiento del territorio, generando mejores fuentes de ingresos y salvaguardando el patrimonio natural y cultural del país, fomentado el acceso y la movilidad.</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</si>
  <si>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</si>
  <si>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Maximo 5 AD </t>
  </si>
  <si>
    <t>1. Diagnostico y mejoras operacionales para los sistemas metar auto o remoto (5 aeropuertos)</t>
  </si>
  <si>
    <t xml:space="preserve">2. Talleres  de acuerdo con el CONPES 4058 a entidades externas </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</si>
  <si>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</si>
  <si>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</si>
  <si>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</si>
  <si>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</si>
  <si>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la gestión del tránsito aéreo - ATM y de la Seguridad Operacional, para obtener eficiencias que incrementen su capacidad actual.</t>
  </si>
  <si>
    <t>Planear y ejecutar las intervenciones, de acuerdo con los ASBUL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</si>
  <si>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</si>
  <si>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Diseñar el plan de implementación de la  infraestructura CNS/MET/ENE que se requiere acorde a las necesidades de la gestión del tránsito aéreo</t>
  </si>
  <si>
    <t>Desarrollar y gestionar el plan   de renovación de los distintos componentes CNS/MET, por medio de propuestas que atiendan  las necesidades de la operación y se armonicen con la técnologia con que cuentan otras direcciones</t>
  </si>
  <si>
    <t>Implementar la tecnología requerida para el desarrollo del Sistema Nacional del SINEA, de acuerdo a lo establecido en la gestión del tránsito aéreo - ATM y de la Seguridad Operacional.</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</si>
  <si>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</si>
  <si>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Contar con un Sistema Nacional del Espacio Aéreo fortalecido, bajo un concepto operacional renovado y basado en el Plan maestro de la gestión del tránsito aéreo - ATM y de la Seguridad Operacional, para obtener eficiencias que incrementen su capacidad actual.</t>
  </si>
  <si>
    <t>Proveer el servicio de informacion aeronautica bajo una estructura orientada hacia el usuario, para el desarrollo del Sistema Nacional del Espacio Aéreo - SINEA.</t>
  </si>
  <si>
    <t>CUMPLIR HOJA DE RUTA DE LA TRANSICION DEL AIS AL AIM FASE I Y FASE II</t>
  </si>
  <si>
    <t>Actualizar la documentacion en el sistema de gestion, que conduzca a la certificacion de la ISO 9001- 2015</t>
  </si>
  <si>
    <t>Integrar la Base de datos de información aeronáutica</t>
  </si>
  <si>
    <t>Fortalecer Identificadores únicos</t>
  </si>
  <si>
    <t xml:space="preserve">Mantener actualizada la publicacion de la información aeronáutica electrónica (eAIP) </t>
  </si>
  <si>
    <t xml:space="preserve">Recolectar y difundir los conjuntos de datos relativos al terreno. PPN BOG Y ADZ </t>
  </si>
  <si>
    <t xml:space="preserve">Recolectar y difundir los conjuntos de datos relativos a los obstaculos. PPN BOG Y ADZ </t>
  </si>
  <si>
    <t>Fortalecer el rol de prestador del servicio de Transito Aéreo  para dinamizar el crecimiento del transporte aéreo, contribuyendo a la aviación civil colombiana.</t>
  </si>
  <si>
    <t>Mantener el equilibrio entre demanda y capacidad para la gestión del tránsito aéreo, aportando a la renovación del concepto operacional del espacio aéreo colombiano</t>
  </si>
  <si>
    <t>Prestar el servicio de información aeronáutica bajo una estructura orientada hacia el usuario, para el desarrollo del Sistema Nacional del Espacio Aéreo - SINEA.</t>
  </si>
  <si>
    <t>Renovar y  conservar  la infraestructura Aeronáutica, por medio de las  intervenciones necesarias que permitan generar indicadores de eficacia y  sostenibilidad o de los  servicios a la navegación aérea prestados a nivel nacional.</t>
  </si>
  <si>
    <t>Programar la gestión del mantenimiento de los sistemas CNS/MET/ENE bajo los parámetros requeridos de disponibilidad, continuidad e integridad con las Direcciones Regionales, bajo los parámetros establecidos en la política de mantenimiento de la entidad.</t>
  </si>
  <si>
    <t>Gestionar las inversiones requeridas para el sostenimiento de la infraestructura CNS/MET/ENE  a nivel nacional.</t>
  </si>
  <si>
    <t>Realizar segumiento a la estructuración y ejecución de  los planes de mantenimiento programados, a cargo de los grupos de mantenimiento de  las regionales para  mantener la disponibilidad de equipos y servicios de los sistemas CNS/ MET /ENE, dentro de los estandares de una operación segura.</t>
  </si>
  <si>
    <t>Gestionar la adquisición  e intervensión de equipos y repuestos   para que los sistemas CNS/MET/ENE presten un servicio optimo y de calidad.</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</si>
  <si>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</si>
  <si>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</si>
  <si>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Promover las inversiones de desarrollo de la infraestructura aeroportuaria de los aeropuertos de propiedad de las entidades territoriales para buscar la interconectividad de las regiones para alcanzar la paz total.</t>
  </si>
  <si>
    <t>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t>
  </si>
  <si>
    <t>Gestionar el seguimiento al comportamiento de la demanda de pasajeros y carga en los aeropuertos concesionados de propiedad de la Aerocivil, a fin de establecer las inversiones que garanticen la capacidad y los niveles de servicio de los mismo.</t>
  </si>
  <si>
    <t>Gestionar los conceptos técnicos de proyectos de inversión para la infraestructura aeroportuaria en el marco de los proyectos de Asociación Público Privada - APP, Iniciativa Público o Privada - IP que cursan en la ANI.</t>
  </si>
  <si>
    <t>Realizar seguimiento a las inversiones que ejecuten los municipios beneficiarios del 20% de la contraprestación aeroportuaria.</t>
  </si>
  <si>
    <t xml:space="preserve">CUATRIENIO 2022-2026 </t>
  </si>
  <si>
    <t xml:space="preserve">CUATRIENIO 2022 - 2026 </t>
  </si>
  <si>
    <r>
      <t xml:space="preserve">
</t>
    </r>
    <r>
      <rPr>
        <b/>
        <sz val="26"/>
        <color theme="3"/>
        <rFont val="Bookman Old Style"/>
        <family val="1"/>
      </rPr>
      <t>UNIDAD ADMINISTRATIVA ESPECIAL DE AERONÁUTICA CIVIL
OFICINA ASESORA DE PLANEACIÓN
GRUPO DE PROGRAMACIÓN Y SEGUIMIENTO A PROYECTOS DE INVERSIÓN Y FUNCIONAMIENTO</t>
    </r>
    <r>
      <rPr>
        <sz val="26"/>
        <color theme="3"/>
        <rFont val="Bookman Old Style"/>
        <family val="1"/>
      </rPr>
      <t xml:space="preserve">
</t>
    </r>
    <r>
      <rPr>
        <b/>
        <sz val="26"/>
        <color theme="3"/>
        <rFont val="Bookman Old Style"/>
        <family val="1"/>
      </rPr>
      <t xml:space="preserve">
</t>
    </r>
    <r>
      <rPr>
        <b/>
        <sz val="28"/>
        <color theme="3"/>
        <rFont val="Bookman Old Style"/>
        <family val="1"/>
      </rPr>
      <t>PLAN ESTRATÉGICO 2030 / PLAN ESTRATÉGICO INSTITUCIONAL 2022 - 2026 Y PLAN DE ACCIÓN 2023
ARMONIZADO CON LAS BASES DEL PLAN NACIONAL DE DESARROLLO 2022 - 2026 
"COLOMBIA POTENCIA MUNDIAL DE LA VIDA"</t>
    </r>
    <r>
      <rPr>
        <sz val="28"/>
        <color theme="3"/>
        <rFont val="Bookman Old Style"/>
        <family val="1"/>
      </rPr>
      <t xml:space="preserve">
</t>
    </r>
    <r>
      <rPr>
        <sz val="26"/>
        <color theme="3"/>
        <rFont val="Bookman Old Style"/>
        <family val="1"/>
      </rPr>
      <t xml:space="preserve">
</t>
    </r>
    <r>
      <rPr>
        <b/>
        <sz val="48"/>
        <color theme="3"/>
        <rFont val="Bookman Old Style"/>
        <family val="1"/>
      </rPr>
      <t>PUBLICACIÓN VERSIÓN PRELIMINAR EN CUMPLIMIENTO DE LA POLÍTICA DE PARTICIPACIÓN CIUDADANA EN EL MARCO DE MIPG</t>
    </r>
  </si>
  <si>
    <r>
      <t xml:space="preserve">UNIDAD ADMINISTRATIVA ESPECIAL DE AERONÁUTICA CIVIL
OFICINA ASESORA DE PLANEACIÓN
GRUPO DE PROGRAMACIÓN Y SEGUIMIENTO A PROYECTOS DE INVERSIÓN Y FUNCIONAMIENTO
</t>
    </r>
    <r>
      <rPr>
        <b/>
        <sz val="20"/>
        <color theme="0" tint="-0.499984740745262"/>
        <rFont val="Calibri"/>
        <family val="2"/>
        <scheme val="minor"/>
      </rPr>
      <t xml:space="preserve">
PLAN ESTRATÉGICO 2030 / PLAN ESTRATÉGICO INSTITUCIONAL 2022 - 2026 Y PLAN DE ACCIÓN 2023</t>
    </r>
    <r>
      <rPr>
        <b/>
        <sz val="16"/>
        <color theme="0" tint="-0.499984740745262"/>
        <rFont val="Calibri"/>
        <family val="2"/>
        <scheme val="minor"/>
      </rPr>
      <t xml:space="preserve">
ARMONIZADO CON LAS BASES DEL PLAN NACIONAL DE DESARROLLO 2022 - 2026 "COLOMBIA POTENCIA MUNDIAL DE LA VIDA"
PUBLICACIÓN VERSIÓN PRELIMIAR EN CUMPLIMIENTO DE LA POLÍTICA DE PARTICIPACIÓN CIUDADANA EN EL MARCO DE MIPG</t>
    </r>
  </si>
  <si>
    <r>
      <t xml:space="preserve">UNIDAD ADMINISTRATIVA ESPECIAL DE AERONÁUTICA CIVIL
OFICINA ASESORA DE PLANEACIÓN
GRUPO DE PROGRAMACIÓN Y SEGUIMIENTO A PROYECTOS DE INVERSIÓN Y FUNCIONAMIENTO
</t>
    </r>
    <r>
      <rPr>
        <b/>
        <sz val="20"/>
        <color theme="0" tint="-0.499984740745262"/>
        <rFont val="Calibri"/>
        <family val="2"/>
        <scheme val="minor"/>
      </rPr>
      <t xml:space="preserve">
PLAN ESTRATÉGICO 2030 / PLAN ESTRATÉGICO INSTITUCIONAL 2022 - 2026 Y PLAN DE ACCIÓN 2023
ARMONIZADO CON LAS BASES DEL PLAN NACIONAL DE DESARROLLO 2022 - 2026 "COLOMBIA POTENCIA MUNDIAL DE LA VIDA"
PUBLICACIÓN VERSIÓN PRELIMIAR EN CUMPLIMIENTO DE LA POLÍTICA DE PARTICIPACIÓN CIUDADANA EN EL MARCO DE MIPG</t>
    </r>
  </si>
  <si>
    <r>
      <t xml:space="preserve">UNIDAD ADMINISTRATIVA ESPECIAL DE AERONÁUTICA CIVIL
OFICINA ASESORA DE PLANEACIÓN
GRUPO DE PROGRAMACIÓN Y SEGUIMIENTO A PROYECTOS DE INVERSIÓN Y FUNCIONAMIENTO
</t>
    </r>
    <r>
      <rPr>
        <b/>
        <sz val="20"/>
        <color theme="0" tint="-0.499984740745262"/>
        <rFont val="Calibri"/>
        <family val="2"/>
        <scheme val="minor"/>
      </rPr>
      <t xml:space="preserve">
PLAN ESTRATÉGICO AERONÁUTICO 2030 / PLAN ESTRATÉGICO INSTITUCIONAL 2022 - 2026 Y PLAN DE ACCIÓ</t>
    </r>
    <r>
      <rPr>
        <b/>
        <sz val="18"/>
        <color theme="0" tint="-0.499984740745262"/>
        <rFont val="Calibri"/>
        <family val="2"/>
        <scheme val="minor"/>
      </rPr>
      <t>N 2023
ARMONIZADO CON LAS BASES DEL PLAN NACIONAL DE DESARROLLO 2022 - 2026 "COLOMBIA POTENCIA MUNDIAL DE LA VIDA"
PUBLICACIÓN VERSIÓN PRELIMIAR EN CUMPLIMIENTO DE LA POLÍTICA DE PARTICIPACIÓN CIUDADANA EN EL MARCO DE MIPG</t>
    </r>
  </si>
  <si>
    <t xml:space="preserve">CUATRIENIO 2022  2026 </t>
  </si>
  <si>
    <t>CUATRIENIO 2022-2026</t>
  </si>
  <si>
    <r>
      <t xml:space="preserve">UNIDAD ADMINISTRATIVA ESPECIAL DE AERONÁUTICA CIVIL
OFICINA ASESORA DE PLANEACIÓN
GRUPO DE PROGRAMACIÓN Y SEGUIMIENTO A PROYECTOS DE INVERSIÓN Y FUNCIONAMIENTO
</t>
    </r>
    <r>
      <rPr>
        <b/>
        <sz val="20"/>
        <color theme="0" tint="-0.499984740745262"/>
        <rFont val="Calibri"/>
        <family val="2"/>
        <scheme val="minor"/>
      </rPr>
      <t xml:space="preserve">
PLAN ESTRATÉGICO 2030 / PLAN ESTRATÉGICO INSTITUCIONAL 2022 - 2026 Y PLAN DE ACCIÓ</t>
    </r>
    <r>
      <rPr>
        <b/>
        <sz val="18"/>
        <color theme="0" tint="-0.499984740745262"/>
        <rFont val="Calibri"/>
        <family val="2"/>
        <scheme val="minor"/>
      </rPr>
      <t>N 2023
ARMONIZADO CON LAS BASES DEL PLAN NACIONAL DE DESARROLLO 2022 - 2026 "COLOMBIA POTENCIA MUNDIAL DE LA VIDA"
PUBLICACIÓN VERSIÓN PRELIMIAR EN CUMPLIMIENTO DE LA POLÍTICA DE PARTICIPACIÓN CIUDADANA EN EL MARCO DE MIPG</t>
    </r>
  </si>
  <si>
    <r>
      <rPr>
        <sz val="100"/>
        <color rgb="FFFFC000"/>
        <rFont val="Arial Black"/>
        <family val="2"/>
      </rPr>
      <t>Gra</t>
    </r>
    <r>
      <rPr>
        <sz val="100"/>
        <color theme="4" tint="-0.249977111117893"/>
        <rFont val="Arial Black"/>
        <family val="2"/>
      </rPr>
      <t>ci</t>
    </r>
    <r>
      <rPr>
        <sz val="100"/>
        <color rgb="FFFF0000"/>
        <rFont val="Arial Black"/>
        <family val="2"/>
      </rPr>
      <t>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</si>
</sst>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9"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color theme="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8"/>
      <color theme="4"/>
      <name val="Arial"/>
      <family val="2"/>
    </font>
    <font>
      <b/>
      <sz val="8"/>
      <color theme="9" tint="-0.499984740745262"/>
      <name val="Arial"/>
      <family val="2"/>
    </font>
    <font>
      <b/>
      <sz val="12"/>
      <color rgb="FFFFFFFF"/>
      <name val="Arial"/>
      <family val="2"/>
    </font>
    <font>
      <b/>
      <sz val="12"/>
      <color rgb="FFFFFF00"/>
      <name val="Arial"/>
      <family val="2"/>
    </font>
    <font>
      <b/>
      <sz val="12"/>
      <color theme="0"/>
      <name val="Arial"/>
      <family val="2"/>
    </font>
    <font>
      <sz val="12"/>
      <color theme="1"/>
      <name val="Arial"/>
      <family val="2"/>
    </font>
    <font>
      <sz val="8"/>
      <color rgb="FF000000"/>
      <name val="Arial"/>
      <family val="2"/>
    </font>
    <font>
      <sz val="8"/>
      <color theme="1"/>
      <name val="Calibri"/>
      <family val="2"/>
      <scheme val="minor"/>
    </font>
    <font>
      <sz val="8"/>
      <name val="Calibri"/>
      <family val="2"/>
      <scheme val="minor"/>
    </font>
    <font>
      <b/>
      <sz val="8"/>
      <color theme="1"/>
      <name val="Calibri"/>
      <family val="2"/>
      <scheme val="minor"/>
    </font>
    <font>
      <b/>
      <sz val="8"/>
      <name val="Calibri"/>
      <family val="2"/>
      <scheme val="minor"/>
    </font>
    <font>
      <b/>
      <sz val="8"/>
      <color theme="1"/>
      <name val="Arial Narrow"/>
      <family val="2"/>
    </font>
    <font>
      <sz val="8"/>
      <name val="Arial Narrow"/>
      <family val="2"/>
    </font>
    <font>
      <b/>
      <sz val="8"/>
      <name val="Arial Narrow"/>
      <family val="2"/>
    </font>
    <font>
      <b/>
      <sz val="8"/>
      <name val="Arial"/>
    </font>
    <font>
      <sz val="10"/>
      <name val="Arial"/>
      <family val="2"/>
    </font>
    <font>
      <b/>
      <sz val="8"/>
      <color theme="1"/>
      <name val="Arial"/>
    </font>
    <font>
      <b/>
      <sz val="8"/>
      <color rgb="FFFF0000"/>
      <name val="Arial"/>
    </font>
    <font>
      <b/>
      <sz val="8"/>
      <color indexed="8"/>
      <name val="Arial"/>
      <family val="2"/>
    </font>
    <font>
      <b/>
      <sz val="8"/>
      <color rgb="FF000000"/>
      <name val="Arial"/>
      <family val="2"/>
    </font>
    <font>
      <sz val="8"/>
      <name val="Arial"/>
    </font>
    <font>
      <sz val="8"/>
      <color rgb="FFFF0000"/>
      <name val="Arial"/>
      <family val="2"/>
    </font>
    <font>
      <sz val="8"/>
      <color rgb="FFFF0000"/>
      <name val="Arial"/>
    </font>
    <font>
      <b/>
      <sz val="6"/>
      <color rgb="FFFFFFFF"/>
      <name val="Arial"/>
      <family val="2"/>
    </font>
    <font>
      <b/>
      <sz val="12"/>
      <name val="Arial Narrow"/>
      <family val="2"/>
    </font>
    <font>
      <b/>
      <sz val="10"/>
      <color theme="1"/>
      <name val="Arial"/>
      <family val="2"/>
    </font>
    <font>
      <b/>
      <sz val="8"/>
      <color theme="9" tint="-0.499984740745262"/>
      <name val="Arial Narrow"/>
      <family val="2"/>
    </font>
    <font>
      <b/>
      <sz val="8"/>
      <color rgb="FFFF0000"/>
      <name val="Arial Narrow"/>
      <family val="2"/>
    </font>
    <font>
      <sz val="12"/>
      <color theme="1"/>
      <name val="Calibri"/>
      <family val="2"/>
      <scheme val="minor"/>
    </font>
    <font>
      <sz val="8"/>
      <color theme="8" tint="0.59999389629810485"/>
      <name val="Calibri"/>
      <family val="2"/>
      <scheme val="minor"/>
    </font>
    <font>
      <b/>
      <sz val="9"/>
      <color indexed="81"/>
      <name val="Tahoma"/>
      <family val="2"/>
    </font>
    <font>
      <b/>
      <sz val="14"/>
      <color theme="3"/>
      <name val="Arial"/>
      <family val="2"/>
    </font>
    <font>
      <b/>
      <sz val="14"/>
      <color theme="3"/>
      <name val="Arial Narrow"/>
      <family val="2"/>
    </font>
    <font>
      <b/>
      <sz val="10"/>
      <color rgb="FFFFFFFF"/>
      <name val="Arial"/>
      <family val="2"/>
    </font>
    <font>
      <b/>
      <sz val="10"/>
      <color rgb="FFFFFF00"/>
      <name val="Arial"/>
      <family val="2"/>
    </font>
    <font>
      <b/>
      <sz val="10"/>
      <color theme="0"/>
      <name val="Arial"/>
      <family val="2"/>
    </font>
    <font>
      <sz val="14"/>
      <color theme="3"/>
      <name val="Arial"/>
      <family val="2"/>
    </font>
    <font>
      <b/>
      <sz val="16"/>
      <color rgb="FFFFFFFF"/>
      <name val="Arial"/>
      <family val="2"/>
    </font>
    <font>
      <b/>
      <sz val="8"/>
      <color theme="3"/>
      <name val="Arial"/>
      <family val="2"/>
    </font>
    <font>
      <b/>
      <sz val="12"/>
      <color theme="3"/>
      <name val="Arial"/>
      <family val="2"/>
    </font>
    <font>
      <sz val="8"/>
      <color theme="3"/>
      <name val="Arial"/>
      <family val="2"/>
    </font>
    <font>
      <sz val="8"/>
      <color theme="3"/>
      <name val="Calibri"/>
      <family val="2"/>
      <scheme val="minor"/>
    </font>
    <font>
      <sz val="14"/>
      <color theme="3"/>
      <name val="Calibri"/>
      <family val="2"/>
      <scheme val="minor"/>
    </font>
    <font>
      <sz val="10"/>
      <color theme="1"/>
      <name val="Calibri"/>
      <family val="2"/>
      <scheme val="minor"/>
    </font>
    <font>
      <sz val="8"/>
      <color theme="3"/>
      <name val="Arial Narrow"/>
      <family val="2"/>
    </font>
    <font>
      <sz val="10"/>
      <color theme="3"/>
      <name val="Arial Narrow"/>
      <family val="2"/>
    </font>
    <font>
      <b/>
      <sz val="8"/>
      <color theme="3"/>
      <name val="Arial Narrow"/>
      <family val="2"/>
    </font>
    <font>
      <sz val="14"/>
      <color theme="3"/>
      <name val="Arial Narrow"/>
      <family val="2"/>
    </font>
    <font>
      <sz val="12"/>
      <color theme="3"/>
      <name val="Arial Narrow"/>
      <family val="2"/>
    </font>
    <font>
      <sz val="12"/>
      <color theme="3"/>
      <name val="Arial"/>
      <family val="2"/>
    </font>
    <font>
      <sz val="9"/>
      <color theme="3"/>
      <name val="Arial"/>
      <family val="2"/>
    </font>
    <font>
      <sz val="16"/>
      <color theme="3"/>
      <name val="Arial"/>
      <family val="2"/>
    </font>
    <font>
      <b/>
      <sz val="16"/>
      <color theme="3"/>
      <name val="Arial"/>
      <family val="2"/>
    </font>
    <font>
      <sz val="16"/>
      <color theme="3"/>
      <name val="Arial Narrow"/>
      <family val="2"/>
    </font>
    <font>
      <b/>
      <sz val="16"/>
      <color theme="3"/>
      <name val="Arial Narrow"/>
      <family val="2"/>
    </font>
    <font>
      <b/>
      <sz val="12"/>
      <color theme="3"/>
      <name val="Arial Narrow"/>
      <family val="2"/>
    </font>
    <font>
      <strike/>
      <sz val="14"/>
      <color theme="3"/>
      <name val="Arial"/>
      <family val="2"/>
    </font>
    <font>
      <sz val="12"/>
      <color theme="0"/>
      <name val="Calibri"/>
      <family val="2"/>
      <scheme val="minor"/>
    </font>
    <font>
      <sz val="12"/>
      <color theme="3"/>
      <name val="Calibri"/>
      <family val="2"/>
      <scheme val="minor"/>
    </font>
    <font>
      <b/>
      <u/>
      <sz val="12"/>
      <color theme="3"/>
      <name val="Arial"/>
      <family val="2"/>
    </font>
    <font>
      <sz val="8"/>
      <color theme="0" tint="-0.499984740745262"/>
      <name val="Arial"/>
      <family val="2"/>
    </font>
    <font>
      <b/>
      <sz val="16"/>
      <color theme="0" tint="-0.499984740745262"/>
      <name val="Calibri"/>
      <family val="2"/>
      <scheme val="minor"/>
    </font>
    <font>
      <b/>
      <sz val="18"/>
      <color theme="0" tint="-0.499984740745262"/>
      <name val="Calibri"/>
      <family val="2"/>
      <scheme val="minor"/>
    </font>
    <font>
      <b/>
      <sz val="20"/>
      <color theme="0" tint="-0.499984740745262"/>
      <name val="Calibri"/>
      <family val="2"/>
      <scheme val="minor"/>
    </font>
    <font>
      <sz val="8"/>
      <color theme="0" tint="-0.499984740745262"/>
      <name val="Calibri"/>
      <family val="2"/>
      <scheme val="minor"/>
    </font>
    <font>
      <b/>
      <sz val="8"/>
      <color theme="0" tint="-0.499984740745262"/>
      <name val="Calibri"/>
      <family val="2"/>
      <scheme val="minor"/>
    </font>
    <font>
      <sz val="12"/>
      <color theme="0" tint="-0.499984740745262"/>
      <name val="Calibri"/>
      <family val="2"/>
      <scheme val="minor"/>
    </font>
    <font>
      <sz val="18"/>
      <color theme="0" tint="-0.499984740745262"/>
      <name val="Calibri"/>
      <family val="2"/>
      <scheme val="minor"/>
    </font>
    <font>
      <sz val="11"/>
      <color theme="0" tint="-0.499984740745262"/>
      <name val="Calibri"/>
      <family val="2"/>
      <scheme val="minor"/>
    </font>
    <font>
      <sz val="26"/>
      <color theme="3"/>
      <name val="Bookman Old Style"/>
      <family val="1"/>
    </font>
    <font>
      <b/>
      <sz val="26"/>
      <color theme="3"/>
      <name val="Bookman Old Style"/>
      <family val="1"/>
    </font>
    <font>
      <b/>
      <sz val="28"/>
      <color theme="3"/>
      <name val="Bookman Old Style"/>
      <family val="1"/>
    </font>
    <font>
      <b/>
      <sz val="48"/>
      <color theme="3"/>
      <name val="Bookman Old Style"/>
      <family val="1"/>
    </font>
    <font>
      <sz val="28"/>
      <color theme="3"/>
      <name val="Bookman Old Style"/>
      <family val="1"/>
    </font>
    <font>
      <sz val="100"/>
      <color theme="1"/>
      <name val="Arial Black"/>
      <family val="2"/>
    </font>
    <font>
      <sz val="100"/>
      <color rgb="FFFFC000"/>
      <name val="Arial Black"/>
      <family val="2"/>
    </font>
    <font>
      <sz val="100"/>
      <color theme="4" tint="-0.249977111117893"/>
      <name val="Arial Black"/>
      <family val="2"/>
    </font>
    <font>
      <sz val="100"/>
      <color rgb="FFFF0000"/>
      <name val="Arial Black"/>
      <family val="2"/>
    </font>
  </fonts>
  <fills count="30">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4" tint="-0.249977111117893"/>
        <bgColor rgb="FF000000"/>
      </patternFill>
    </fill>
    <fill>
      <patternFill patternType="solid">
        <fgColor theme="4" tint="0.59999389629810485"/>
        <bgColor indexed="64"/>
      </patternFill>
    </fill>
    <fill>
      <patternFill patternType="solid">
        <fgColor theme="0"/>
        <bgColor indexed="64"/>
      </patternFill>
    </fill>
    <fill>
      <patternFill patternType="solid">
        <fgColor rgb="FFD9D9D9"/>
        <bgColor rgb="FF000000"/>
      </patternFill>
    </fill>
    <fill>
      <patternFill patternType="solid">
        <fgColor theme="6"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39997558519241921"/>
        <bgColor rgb="FF000000"/>
      </patternFill>
    </fill>
    <fill>
      <patternFill patternType="solid">
        <fgColor theme="0"/>
        <bgColor rgb="FF000000"/>
      </patternFill>
    </fill>
    <fill>
      <patternFill patternType="solid">
        <fgColor theme="5" tint="0.59999389629810485"/>
        <bgColor rgb="FF000000"/>
      </patternFill>
    </fill>
    <fill>
      <patternFill patternType="solid">
        <fgColor theme="4" tint="0.79998168889431442"/>
        <bgColor rgb="FF000000"/>
      </patternFill>
    </fill>
    <fill>
      <patternFill patternType="solid">
        <fgColor theme="7" tint="0.59999389629810485"/>
        <bgColor indexed="64"/>
      </patternFill>
    </fill>
    <fill>
      <patternFill patternType="solid">
        <fgColor rgb="FFFFE799"/>
        <bgColor indexed="64"/>
      </patternFill>
    </fill>
    <fill>
      <patternFill patternType="solid">
        <fgColor rgb="FFD9D9D9"/>
        <bgColor indexed="64"/>
      </patternFill>
    </fill>
    <fill>
      <patternFill patternType="solid">
        <fgColor rgb="FFFFE89A"/>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3"/>
      </top>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26" fillId="0" borderId="0"/>
    <xf numFmtId="0" fontId="39" fillId="0" borderId="0"/>
    <xf numFmtId="9" fontId="39" fillId="0" borderId="0" applyFont="0" applyFill="0" applyBorder="0" applyAlignment="0" applyProtection="0"/>
    <xf numFmtId="0" fontId="68" fillId="2" borderId="0" applyNumberFormat="0" applyBorder="0" applyAlignment="0" applyProtection="0"/>
  </cellStyleXfs>
  <cellXfs count="493">
    <xf numFmtId="0" fontId="0" fillId="0" borderId="0" xfId="0"/>
    <xf numFmtId="0" fontId="8" fillId="0" borderId="0" xfId="0" applyFont="1"/>
    <xf numFmtId="0" fontId="8"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10" fontId="8" fillId="0" borderId="0" xfId="0" applyNumberFormat="1"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center" vertical="center" wrapText="1"/>
    </xf>
    <xf numFmtId="9" fontId="7" fillId="0" borderId="0" xfId="1" applyFont="1" applyFill="1" applyAlignment="1">
      <alignment horizontal="center" vertical="center" wrapText="1"/>
    </xf>
    <xf numFmtId="0" fontId="10" fillId="0" borderId="0" xfId="0" applyFont="1"/>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6" fillId="0" borderId="7" xfId="0" applyFont="1" applyBorder="1" applyAlignment="1">
      <alignment horizontal="center" vertical="center"/>
    </xf>
    <xf numFmtId="10" fontId="7" fillId="0" borderId="7" xfId="0" applyNumberFormat="1" applyFont="1" applyBorder="1" applyAlignment="1">
      <alignment horizontal="center" vertical="center"/>
    </xf>
    <xf numFmtId="10" fontId="8" fillId="0" borderId="7" xfId="3" applyNumberFormat="1" applyFont="1" applyBorder="1" applyAlignment="1">
      <alignment horizontal="center" vertical="center"/>
    </xf>
    <xf numFmtId="0" fontId="6" fillId="9" borderId="7" xfId="0" applyFont="1" applyFill="1" applyBorder="1" applyAlignment="1">
      <alignment horizontal="center" vertical="center"/>
    </xf>
    <xf numFmtId="10" fontId="9" fillId="9" borderId="7" xfId="0" applyNumberFormat="1" applyFont="1" applyFill="1" applyBorder="1" applyAlignment="1" applyProtection="1">
      <alignment horizontal="center" vertical="center"/>
      <protection locked="0"/>
    </xf>
    <xf numFmtId="10" fontId="8" fillId="9" borderId="7" xfId="3" applyNumberFormat="1" applyFont="1" applyFill="1" applyBorder="1" applyAlignment="1">
      <alignment horizontal="center" vertical="center"/>
    </xf>
    <xf numFmtId="0" fontId="8" fillId="14" borderId="7" xfId="0" applyFont="1" applyFill="1" applyBorder="1"/>
    <xf numFmtId="0" fontId="6" fillId="6" borderId="7" xfId="2" applyFont="1" applyFill="1" applyBorder="1" applyAlignment="1">
      <alignment vertical="center" wrapText="1"/>
    </xf>
    <xf numFmtId="0" fontId="10" fillId="6" borderId="7" xfId="0" applyFont="1" applyFill="1" applyBorder="1" applyAlignment="1">
      <alignment vertical="center" wrapText="1"/>
    </xf>
    <xf numFmtId="10" fontId="7" fillId="10" borderId="11" xfId="1" applyNumberFormat="1" applyFont="1" applyFill="1" applyBorder="1" applyAlignment="1">
      <alignment horizontal="center" vertical="center"/>
    </xf>
    <xf numFmtId="10" fontId="7" fillId="11" borderId="11" xfId="1" applyNumberFormat="1" applyFont="1" applyFill="1" applyBorder="1" applyAlignment="1">
      <alignment horizontal="center" vertical="center"/>
    </xf>
    <xf numFmtId="10" fontId="7" fillId="0" borderId="5" xfId="1" applyNumberFormat="1" applyFont="1" applyBorder="1" applyAlignment="1">
      <alignment horizontal="center" vertical="center"/>
    </xf>
    <xf numFmtId="10" fontId="7" fillId="0" borderId="0" xfId="1" applyNumberFormat="1" applyFont="1" applyBorder="1" applyAlignment="1">
      <alignment horizontal="center" vertical="center"/>
    </xf>
    <xf numFmtId="10" fontId="7" fillId="0" borderId="6" xfId="1" applyNumberFormat="1" applyFont="1" applyBorder="1" applyAlignment="1">
      <alignment horizontal="center" vertical="center"/>
    </xf>
    <xf numFmtId="10" fontId="7" fillId="13" borderId="5"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13" borderId="1" xfId="0" applyFont="1" applyFill="1" applyBorder="1" applyAlignment="1">
      <alignment horizontal="center" vertical="center" wrapText="1"/>
    </xf>
    <xf numFmtId="0" fontId="10" fillId="0" borderId="0" xfId="0" applyFont="1" applyAlignment="1">
      <alignment horizontal="left" vertical="center"/>
    </xf>
    <xf numFmtId="10" fontId="6" fillId="6" borderId="7" xfId="0" applyNumberFormat="1" applyFont="1" applyFill="1" applyBorder="1" applyAlignment="1">
      <alignment vertical="center" wrapText="1"/>
    </xf>
    <xf numFmtId="0" fontId="16" fillId="0" borderId="0" xfId="0" applyFont="1"/>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6" borderId="7" xfId="2" applyFont="1" applyFill="1" applyBorder="1" applyAlignment="1">
      <alignment horizontal="center" vertical="center" wrapText="1"/>
    </xf>
    <xf numFmtId="10" fontId="6" fillId="6" borderId="7" xfId="2" applyNumberFormat="1" applyFont="1" applyFill="1" applyBorder="1" applyAlignment="1">
      <alignment horizontal="center" vertical="center" wrapText="1"/>
    </xf>
    <xf numFmtId="9" fontId="10" fillId="6" borderId="7" xfId="0" applyNumberFormat="1" applyFont="1" applyFill="1" applyBorder="1" applyAlignment="1">
      <alignment horizontal="center" vertical="center" wrapText="1"/>
    </xf>
    <xf numFmtId="0" fontId="6" fillId="6" borderId="7" xfId="2" applyFont="1" applyFill="1" applyBorder="1" applyAlignment="1">
      <alignment horizontal="center" vertical="center" wrapText="1"/>
    </xf>
    <xf numFmtId="10" fontId="12" fillId="6" borderId="7" xfId="0" applyNumberFormat="1" applyFont="1" applyFill="1" applyBorder="1" applyAlignment="1">
      <alignment horizontal="center" vertical="center" wrapText="1"/>
    </xf>
    <xf numFmtId="0" fontId="18" fillId="0" borderId="0" xfId="0" applyFont="1"/>
    <xf numFmtId="0" fontId="19" fillId="0" borderId="0" xfId="0" applyFont="1"/>
    <xf numFmtId="0" fontId="20" fillId="0" borderId="0" xfId="0" applyFont="1"/>
    <xf numFmtId="0" fontId="20"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vertical="center" indent="1"/>
    </xf>
    <xf numFmtId="0" fontId="19" fillId="0" borderId="0" xfId="0" applyFont="1" applyAlignment="1">
      <alignment vertical="center"/>
    </xf>
    <xf numFmtId="10" fontId="8" fillId="0" borderId="0" xfId="0" applyNumberFormat="1" applyFont="1" applyAlignment="1">
      <alignment vertical="center" indent="1"/>
    </xf>
    <xf numFmtId="0" fontId="10" fillId="0" borderId="0" xfId="0" applyFont="1" applyAlignment="1">
      <alignment vertical="center"/>
    </xf>
    <xf numFmtId="10" fontId="10" fillId="0" borderId="0" xfId="0" applyNumberFormat="1" applyFont="1" applyAlignment="1">
      <alignment horizontal="center" vertical="center"/>
    </xf>
    <xf numFmtId="0" fontId="22" fillId="13" borderId="1"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10" fontId="22" fillId="0" borderId="6" xfId="1" applyNumberFormat="1" applyFont="1" applyBorder="1" applyAlignment="1">
      <alignment horizontal="center" vertical="center"/>
    </xf>
    <xf numFmtId="10" fontId="22" fillId="0" borderId="0" xfId="1" applyNumberFormat="1" applyFont="1" applyBorder="1" applyAlignment="1">
      <alignment horizontal="center" vertical="center"/>
    </xf>
    <xf numFmtId="0" fontId="32" fillId="16" borderId="0" xfId="0" applyFont="1" applyFill="1" applyAlignment="1">
      <alignment horizontal="center" vertical="center" wrapText="1" readingOrder="1"/>
    </xf>
    <xf numFmtId="0" fontId="32" fillId="16" borderId="13" xfId="0" applyFont="1" applyFill="1" applyBorder="1" applyAlignment="1">
      <alignment horizontal="center" vertical="center" wrapText="1" readingOrder="1"/>
    </xf>
    <xf numFmtId="0" fontId="30" fillId="0" borderId="7" xfId="0" applyFont="1" applyBorder="1" applyAlignment="1">
      <alignment horizontal="center"/>
    </xf>
    <xf numFmtId="10" fontId="6" fillId="21" borderId="7" xfId="0" applyNumberFormat="1" applyFont="1" applyFill="1" applyBorder="1" applyAlignment="1">
      <alignment vertical="center" wrapText="1"/>
    </xf>
    <xf numFmtId="0" fontId="6" fillId="9" borderId="7" xfId="0" applyFont="1" applyFill="1" applyBorder="1" applyAlignment="1">
      <alignment horizontal="center" vertical="center"/>
    </xf>
    <xf numFmtId="10" fontId="9" fillId="9" borderId="7" xfId="0" applyNumberFormat="1" applyFont="1" applyFill="1" applyBorder="1" applyAlignment="1" applyProtection="1">
      <alignment horizontal="center" vertical="center"/>
      <protection locked="0"/>
    </xf>
    <xf numFmtId="10" fontId="8" fillId="9" borderId="7" xfId="3" applyNumberFormat="1" applyFont="1" applyFill="1" applyBorder="1" applyAlignment="1">
      <alignment horizontal="center" vertical="center"/>
    </xf>
    <xf numFmtId="0" fontId="18" fillId="14" borderId="7" xfId="0" applyFont="1" applyFill="1" applyBorder="1"/>
    <xf numFmtId="0" fontId="23" fillId="6" borderId="7" xfId="0" applyFont="1" applyFill="1" applyBorder="1" applyAlignment="1">
      <alignment horizontal="center" vertical="center" wrapText="1"/>
    </xf>
    <xf numFmtId="9" fontId="24" fillId="6" borderId="7" xfId="0" applyNumberFormat="1" applyFont="1" applyFill="1" applyBorder="1" applyAlignment="1">
      <alignment horizontal="center" vertical="center" wrapText="1"/>
    </xf>
    <xf numFmtId="10" fontId="8" fillId="0" borderId="0" xfId="0" applyNumberFormat="1" applyFont="1" applyAlignment="1">
      <alignment vertical="center"/>
    </xf>
    <xf numFmtId="10" fontId="22" fillId="0" borderId="12" xfId="1" applyNumberFormat="1" applyFont="1" applyBorder="1" applyAlignment="1">
      <alignment horizontal="center" vertical="center"/>
    </xf>
    <xf numFmtId="10" fontId="22" fillId="13" borderId="12" xfId="1" applyNumberFormat="1" applyFont="1" applyFill="1" applyBorder="1" applyAlignment="1">
      <alignment horizontal="center" vertical="center"/>
    </xf>
    <xf numFmtId="0" fontId="3"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17" fontId="3" fillId="5" borderId="7" xfId="0" applyNumberFormat="1" applyFont="1" applyFill="1" applyBorder="1" applyAlignment="1">
      <alignment horizontal="center" vertical="center" wrapText="1"/>
    </xf>
    <xf numFmtId="0" fontId="34" fillId="5" borderId="7" xfId="0" applyFont="1" applyFill="1" applyBorder="1" applyAlignment="1">
      <alignment horizontal="center" vertical="center" wrapText="1"/>
    </xf>
    <xf numFmtId="0" fontId="30" fillId="0" borderId="7" xfId="0" applyFont="1" applyBorder="1" applyAlignment="1">
      <alignment horizontal="center" vertical="center"/>
    </xf>
    <xf numFmtId="0" fontId="9" fillId="18" borderId="7" xfId="0" applyFont="1" applyFill="1" applyBorder="1" applyAlignment="1">
      <alignment horizontal="center" vertical="center"/>
    </xf>
    <xf numFmtId="0" fontId="6" fillId="18" borderId="7" xfId="0" applyFont="1" applyFill="1" applyBorder="1" applyAlignment="1">
      <alignment horizontal="center" vertical="center"/>
    </xf>
    <xf numFmtId="9" fontId="30" fillId="0" borderId="7" xfId="0" applyNumberFormat="1" applyFont="1" applyBorder="1" applyAlignment="1">
      <alignment horizontal="center" vertical="center"/>
    </xf>
    <xf numFmtId="10" fontId="7" fillId="16" borderId="7" xfId="1" applyNumberFormat="1" applyFont="1" applyFill="1" applyBorder="1" applyAlignment="1">
      <alignment horizontal="center" vertical="center"/>
    </xf>
    <xf numFmtId="0" fontId="7" fillId="16" borderId="7" xfId="0" applyFont="1" applyFill="1" applyBorder="1" applyAlignment="1">
      <alignment horizontal="center" vertical="center" wrapText="1"/>
    </xf>
    <xf numFmtId="0" fontId="10" fillId="16" borderId="7" xfId="0" applyFont="1" applyFill="1" applyBorder="1" applyAlignment="1">
      <alignment horizontal="center" vertical="center" wrapText="1" readingOrder="1"/>
    </xf>
    <xf numFmtId="0" fontId="9" fillId="18" borderId="7" xfId="0" applyFont="1" applyFill="1" applyBorder="1" applyAlignment="1">
      <alignment horizontal="center"/>
    </xf>
    <xf numFmtId="0" fontId="6" fillId="16" borderId="7" xfId="0" applyFont="1" applyFill="1" applyBorder="1" applyAlignment="1">
      <alignment horizontal="center" vertical="center" wrapText="1" readingOrder="1"/>
    </xf>
    <xf numFmtId="0" fontId="25" fillId="0" borderId="7" xfId="0" applyFont="1" applyBorder="1" applyAlignment="1">
      <alignment horizontal="center" vertical="center"/>
    </xf>
    <xf numFmtId="10" fontId="27" fillId="0" borderId="7" xfId="0" applyNumberFormat="1" applyFont="1" applyBorder="1" applyAlignment="1">
      <alignment horizontal="center" vertical="center"/>
    </xf>
    <xf numFmtId="0" fontId="6" fillId="17" borderId="7" xfId="0" applyFont="1" applyFill="1" applyBorder="1" applyAlignment="1">
      <alignment horizontal="center" vertical="center"/>
    </xf>
    <xf numFmtId="10" fontId="30" fillId="17" borderId="7" xfId="0" applyNumberFormat="1" applyFont="1" applyFill="1" applyBorder="1" applyAlignment="1" applyProtection="1">
      <alignment horizontal="center" vertical="center"/>
      <protection locked="0"/>
    </xf>
    <xf numFmtId="164" fontId="23" fillId="0" borderId="7" xfId="3" applyNumberFormat="1" applyFont="1" applyFill="1" applyBorder="1" applyAlignment="1">
      <alignment horizontal="center" vertical="center" wrapText="1"/>
    </xf>
    <xf numFmtId="10" fontId="22" fillId="10" borderId="7" xfId="1" applyNumberFormat="1" applyFont="1" applyFill="1" applyBorder="1" applyAlignment="1">
      <alignment horizontal="center" vertical="center"/>
    </xf>
    <xf numFmtId="10" fontId="22" fillId="11" borderId="7" xfId="1" applyNumberFormat="1" applyFont="1" applyFill="1" applyBorder="1" applyAlignment="1">
      <alignment horizontal="center" vertical="center"/>
    </xf>
    <xf numFmtId="0" fontId="8" fillId="0" borderId="7" xfId="0" applyFont="1" applyBorder="1" applyAlignment="1">
      <alignment horizontal="center" vertical="center"/>
    </xf>
    <xf numFmtId="0" fontId="6" fillId="0" borderId="7" xfId="0" applyFont="1" applyBorder="1" applyAlignment="1">
      <alignment horizontal="center" vertical="center" wrapText="1"/>
    </xf>
    <xf numFmtId="10" fontId="28" fillId="9" borderId="7"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wrapText="1"/>
    </xf>
    <xf numFmtId="0" fontId="18" fillId="0" borderId="7" xfId="0" applyFont="1" applyBorder="1" applyAlignment="1">
      <alignment horizontal="center" vertical="center"/>
    </xf>
    <xf numFmtId="9" fontId="7" fillId="0" borderId="7" xfId="1" applyFont="1" applyFill="1" applyBorder="1" applyAlignment="1">
      <alignment horizontal="center" vertical="center" wrapText="1"/>
    </xf>
    <xf numFmtId="0" fontId="13" fillId="3" borderId="7" xfId="0" applyFont="1" applyFill="1" applyBorder="1" applyAlignment="1">
      <alignment horizontal="center" vertical="center"/>
    </xf>
    <xf numFmtId="0" fontId="39" fillId="0" borderId="0" xfId="0" applyFont="1"/>
    <xf numFmtId="0" fontId="44" fillId="5" borderId="7"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3" fillId="23" borderId="7" xfId="0" applyFont="1" applyFill="1" applyBorder="1" applyAlignment="1">
      <alignment horizontal="center" vertical="center" wrapText="1"/>
    </xf>
    <xf numFmtId="10" fontId="6" fillId="21" borderId="7" xfId="0" applyNumberFormat="1" applyFont="1" applyFill="1" applyBorder="1" applyAlignment="1">
      <alignment horizontal="center" vertical="center" wrapText="1"/>
    </xf>
    <xf numFmtId="10" fontId="8" fillId="9" borderId="7" xfId="3" applyNumberFormat="1" applyFont="1" applyFill="1" applyBorder="1" applyAlignment="1">
      <alignment horizontal="center" vertical="center"/>
    </xf>
    <xf numFmtId="0" fontId="6" fillId="9" borderId="7" xfId="0" applyFont="1" applyFill="1" applyBorder="1" applyAlignment="1">
      <alignment horizontal="center" vertical="center"/>
    </xf>
    <xf numFmtId="10" fontId="9" fillId="9" borderId="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wrapText="1"/>
    </xf>
    <xf numFmtId="0" fontId="13" fillId="3"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4" fillId="15" borderId="7" xfId="0" applyFont="1" applyFill="1" applyBorder="1" applyAlignment="1">
      <alignment horizontal="center" vertical="center" wrapText="1"/>
    </xf>
    <xf numFmtId="0" fontId="15" fillId="15" borderId="7" xfId="0" applyFont="1" applyFill="1" applyBorder="1" applyAlignment="1">
      <alignment horizontal="center" vertical="center" wrapText="1"/>
    </xf>
    <xf numFmtId="10" fontId="13"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xf>
    <xf numFmtId="0" fontId="13" fillId="23" borderId="3" xfId="0" applyFont="1" applyFill="1" applyBorder="1" applyAlignment="1">
      <alignment vertical="center"/>
    </xf>
    <xf numFmtId="0" fontId="13" fillId="23" borderId="4" xfId="0" applyFont="1" applyFill="1" applyBorder="1" applyAlignment="1">
      <alignment vertical="center"/>
    </xf>
    <xf numFmtId="0" fontId="16" fillId="17" borderId="0" xfId="0" applyFont="1" applyFill="1"/>
    <xf numFmtId="0" fontId="51" fillId="0" borderId="0" xfId="0" applyFont="1" applyAlignment="1">
      <alignment horizontal="center" vertical="center"/>
    </xf>
    <xf numFmtId="0" fontId="52" fillId="0" borderId="0" xfId="0" applyFont="1" applyAlignment="1">
      <alignment horizontal="center" vertical="center"/>
    </xf>
    <xf numFmtId="10" fontId="3" fillId="5" borderId="7" xfId="0" applyNumberFormat="1" applyFont="1" applyFill="1" applyBorder="1" applyAlignment="1">
      <alignment horizontal="center" vertical="center" wrapText="1"/>
    </xf>
    <xf numFmtId="0" fontId="6" fillId="20" borderId="7" xfId="0" applyFont="1" applyFill="1" applyBorder="1" applyAlignment="1">
      <alignment horizontal="center" vertical="center"/>
    </xf>
    <xf numFmtId="164" fontId="10" fillId="9" borderId="7" xfId="1" applyNumberFormat="1" applyFont="1" applyFill="1" applyBorder="1" applyAlignment="1">
      <alignment horizontal="center" vertical="center" wrapText="1" readingOrder="1"/>
    </xf>
    <xf numFmtId="10" fontId="6" fillId="9" borderId="7" xfId="0" applyNumberFormat="1" applyFont="1" applyFill="1" applyBorder="1" applyAlignment="1" applyProtection="1">
      <alignment horizontal="center" vertical="center"/>
      <protection locked="0"/>
    </xf>
    <xf numFmtId="0" fontId="44" fillId="3" borderId="7" xfId="0" applyFont="1" applyFill="1" applyBorder="1" applyAlignment="1">
      <alignment horizontal="center" vertical="center"/>
    </xf>
    <xf numFmtId="0" fontId="44" fillId="3" borderId="7" xfId="0" applyFont="1" applyFill="1" applyBorder="1" applyAlignment="1">
      <alignment horizontal="center" vertical="center"/>
    </xf>
    <xf numFmtId="0" fontId="54" fillId="0" borderId="0" xfId="0" applyFont="1"/>
    <xf numFmtId="0" fontId="13" fillId="5" borderId="7"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9" borderId="7" xfId="0" applyFont="1" applyFill="1" applyBorder="1" applyAlignment="1">
      <alignment horizontal="center" vertical="center" wrapText="1"/>
    </xf>
    <xf numFmtId="10" fontId="24" fillId="6" borderId="7" xfId="0" applyNumberFormat="1" applyFont="1" applyFill="1" applyBorder="1" applyAlignment="1">
      <alignment horizontal="center" vertical="center" wrapText="1"/>
    </xf>
    <xf numFmtId="0" fontId="35" fillId="6" borderId="7" xfId="2" applyFont="1" applyFill="1" applyBorder="1" applyAlignment="1">
      <alignment horizontal="center" vertical="center" wrapText="1"/>
    </xf>
    <xf numFmtId="0" fontId="7" fillId="0" borderId="7" xfId="0" applyFont="1" applyBorder="1" applyAlignment="1">
      <alignment wrapText="1"/>
    </xf>
    <xf numFmtId="0" fontId="7" fillId="0" borderId="7" xfId="0" applyFont="1" applyBorder="1" applyAlignment="1">
      <alignment horizontal="center" vertical="center"/>
    </xf>
    <xf numFmtId="0" fontId="7" fillId="0" borderId="7" xfId="0" applyFont="1" applyBorder="1"/>
    <xf numFmtId="0" fontId="18" fillId="0" borderId="7" xfId="0" applyFont="1" applyBorder="1"/>
    <xf numFmtId="0" fontId="40" fillId="14" borderId="7" xfId="0" applyFont="1" applyFill="1" applyBorder="1"/>
    <xf numFmtId="0" fontId="20" fillId="0" borderId="7" xfId="0" applyFont="1" applyBorder="1" applyAlignment="1">
      <alignment horizontal="center" vertical="center"/>
    </xf>
    <xf numFmtId="0" fontId="20" fillId="0" borderId="7" xfId="0" applyFont="1" applyBorder="1"/>
    <xf numFmtId="0" fontId="54" fillId="0" borderId="0" xfId="0" applyFont="1" applyAlignment="1">
      <alignment horizontal="center" vertical="center"/>
    </xf>
    <xf numFmtId="0" fontId="54" fillId="17" borderId="0" xfId="0" applyFont="1" applyFill="1" applyAlignment="1">
      <alignment horizontal="center" vertical="center"/>
    </xf>
    <xf numFmtId="0" fontId="44" fillId="23" borderId="0" xfId="0" applyFont="1" applyFill="1" applyBorder="1" applyAlignment="1">
      <alignment horizontal="center" vertical="center"/>
    </xf>
    <xf numFmtId="0" fontId="54" fillId="17" borderId="0" xfId="0" applyFont="1" applyFill="1" applyBorder="1" applyAlignment="1">
      <alignment horizontal="center" vertical="center"/>
    </xf>
    <xf numFmtId="0" fontId="18" fillId="0" borderId="0" xfId="0" applyFont="1" applyBorder="1"/>
    <xf numFmtId="10" fontId="8" fillId="9" borderId="7" xfId="3" applyNumberFormat="1" applyFont="1" applyFill="1" applyBorder="1" applyAlignment="1">
      <alignment horizontal="center" vertical="center"/>
    </xf>
    <xf numFmtId="0" fontId="13" fillId="3" borderId="7" xfId="0" applyFont="1" applyFill="1" applyBorder="1" applyAlignment="1">
      <alignment horizontal="center" vertical="center"/>
    </xf>
    <xf numFmtId="0" fontId="15" fillId="5" borderId="8" xfId="0" applyFont="1" applyFill="1" applyBorder="1" applyAlignment="1">
      <alignment horizontal="center" vertical="center" wrapText="1"/>
    </xf>
    <xf numFmtId="164" fontId="10" fillId="0" borderId="7" xfId="3" applyNumberFormat="1" applyFont="1" applyFill="1" applyBorder="1" applyAlignment="1">
      <alignment horizontal="center" vertical="center" wrapText="1" readingOrder="1"/>
    </xf>
    <xf numFmtId="10" fontId="6" fillId="25" borderId="7" xfId="0" applyNumberFormat="1" applyFont="1" applyFill="1" applyBorder="1" applyAlignment="1">
      <alignment horizontal="center" vertical="center" wrapText="1"/>
    </xf>
    <xf numFmtId="0" fontId="6" fillId="25" borderId="7" xfId="0" applyFont="1" applyFill="1" applyBorder="1" applyAlignment="1">
      <alignment horizontal="center" vertical="center" wrapText="1"/>
    </xf>
    <xf numFmtId="0" fontId="30" fillId="25" borderId="7" xfId="0" applyFont="1" applyFill="1" applyBorder="1" applyAlignment="1">
      <alignment horizontal="center" vertical="center" wrapText="1"/>
    </xf>
    <xf numFmtId="0" fontId="10" fillId="25" borderId="7" xfId="0" applyFont="1" applyFill="1" applyBorder="1" applyAlignment="1">
      <alignment horizontal="center" vertical="center" wrapText="1"/>
    </xf>
    <xf numFmtId="0" fontId="18" fillId="17" borderId="0" xfId="0" applyFont="1" applyFill="1" applyBorder="1"/>
    <xf numFmtId="0" fontId="0" fillId="17" borderId="0" xfId="0" applyFill="1"/>
    <xf numFmtId="10" fontId="44" fillId="5" borderId="7" xfId="0" applyNumberFormat="1" applyFont="1" applyFill="1" applyBorder="1" applyAlignment="1">
      <alignment horizontal="center" vertical="center" wrapText="1"/>
    </xf>
    <xf numFmtId="17" fontId="44" fillId="5" borderId="7" xfId="0" applyNumberFormat="1" applyFont="1" applyFill="1" applyBorder="1" applyAlignment="1">
      <alignment horizontal="center" vertical="center" wrapText="1"/>
    </xf>
    <xf numFmtId="0" fontId="54" fillId="17" borderId="0" xfId="0" applyFont="1" applyFill="1"/>
    <xf numFmtId="9" fontId="55" fillId="0" borderId="7" xfId="0" applyNumberFormat="1" applyFont="1" applyFill="1" applyBorder="1" applyAlignment="1">
      <alignment horizontal="left" vertical="center" wrapText="1"/>
    </xf>
    <xf numFmtId="0" fontId="51" fillId="0" borderId="0" xfId="0" applyFont="1" applyAlignment="1">
      <alignment horizontal="left" vertical="center" wrapText="1"/>
    </xf>
    <xf numFmtId="0" fontId="8" fillId="21" borderId="7" xfId="0" applyFont="1" applyFill="1" applyBorder="1" applyAlignment="1">
      <alignment horizontal="center" vertical="center" wrapText="1"/>
    </xf>
    <xf numFmtId="0" fontId="7" fillId="21" borderId="7" xfId="0" applyFont="1" applyFill="1" applyBorder="1" applyAlignment="1">
      <alignment horizontal="center" vertical="center" wrapText="1"/>
    </xf>
    <xf numFmtId="10" fontId="7" fillId="9" borderId="7" xfId="0" applyNumberFormat="1" applyFont="1" applyFill="1" applyBorder="1" applyAlignment="1" applyProtection="1">
      <alignment horizontal="center" vertical="center"/>
      <protection locked="0"/>
    </xf>
    <xf numFmtId="0" fontId="39" fillId="0" borderId="0" xfId="5"/>
    <xf numFmtId="0" fontId="6" fillId="9" borderId="7" xfId="5" applyFont="1" applyFill="1" applyBorder="1" applyAlignment="1">
      <alignment horizontal="center" vertical="center"/>
    </xf>
    <xf numFmtId="10" fontId="9" fillId="9" borderId="7" xfId="5" applyNumberFormat="1" applyFont="1" applyFill="1" applyBorder="1" applyAlignment="1" applyProtection="1">
      <alignment horizontal="center" vertical="center"/>
      <protection locked="0"/>
    </xf>
    <xf numFmtId="10" fontId="6" fillId="27" borderId="7" xfId="5" applyNumberFormat="1" applyFont="1" applyFill="1" applyBorder="1" applyAlignment="1">
      <alignment horizontal="center" vertical="center" wrapText="1"/>
    </xf>
    <xf numFmtId="0" fontId="7" fillId="0" borderId="7" xfId="5" applyFont="1" applyBorder="1" applyAlignment="1">
      <alignment horizontal="center" vertical="center" wrapText="1"/>
    </xf>
    <xf numFmtId="1" fontId="7" fillId="27" borderId="7" xfId="5" applyNumberFormat="1" applyFont="1" applyFill="1" applyBorder="1" applyAlignment="1">
      <alignment horizontal="center" vertical="center" wrapText="1"/>
    </xf>
    <xf numFmtId="0" fontId="6" fillId="0" borderId="7" xfId="5" applyFont="1" applyBorder="1" applyAlignment="1">
      <alignment horizontal="center" vertical="center"/>
    </xf>
    <xf numFmtId="10" fontId="7" fillId="0" borderId="7" xfId="5" applyNumberFormat="1" applyFont="1" applyBorder="1" applyAlignment="1">
      <alignment horizontal="center" vertical="center"/>
    </xf>
    <xf numFmtId="10" fontId="6" fillId="27" borderId="7" xfId="5" applyNumberFormat="1" applyFont="1" applyFill="1" applyBorder="1" applyAlignment="1">
      <alignment horizontal="center" vertical="center" wrapText="1"/>
    </xf>
    <xf numFmtId="0" fontId="6" fillId="26" borderId="7" xfId="7" applyFont="1" applyFill="1" applyBorder="1" applyAlignment="1">
      <alignment horizontal="center" vertical="center" textRotation="90" wrapText="1"/>
    </xf>
    <xf numFmtId="1" fontId="6" fillId="27" borderId="7" xfId="5" applyNumberFormat="1" applyFont="1" applyFill="1" applyBorder="1" applyAlignment="1">
      <alignment horizontal="center" vertical="center" wrapText="1"/>
    </xf>
    <xf numFmtId="0" fontId="7" fillId="26" borderId="7" xfId="4" applyFont="1" applyFill="1" applyBorder="1" applyAlignment="1" applyProtection="1">
      <alignment horizontal="center" vertical="center" wrapText="1"/>
      <protection locked="0"/>
    </xf>
    <xf numFmtId="10" fontId="6" fillId="27" borderId="7" xfId="4" applyNumberFormat="1" applyFont="1" applyFill="1" applyBorder="1" applyAlignment="1" applyProtection="1">
      <alignment horizontal="center" vertical="center" wrapText="1"/>
      <protection locked="0"/>
    </xf>
    <xf numFmtId="0" fontId="7" fillId="27" borderId="7" xfId="4" applyFont="1" applyFill="1" applyBorder="1" applyAlignment="1" applyProtection="1">
      <alignment horizontal="center" vertical="center" wrapText="1"/>
      <protection locked="0"/>
    </xf>
    <xf numFmtId="10" fontId="6" fillId="27" borderId="7" xfId="4" applyNumberFormat="1" applyFont="1" applyFill="1" applyBorder="1" applyAlignment="1" applyProtection="1">
      <alignment horizontal="center" vertical="center" wrapText="1"/>
      <protection locked="0"/>
    </xf>
    <xf numFmtId="0" fontId="7" fillId="0" borderId="7" xfId="5" applyFont="1" applyBorder="1" applyAlignment="1">
      <alignment horizontal="center" vertical="center" wrapText="1"/>
    </xf>
    <xf numFmtId="0" fontId="7" fillId="27" borderId="7" xfId="4" applyFont="1" applyFill="1" applyBorder="1" applyAlignment="1" applyProtection="1">
      <alignment horizontal="center" vertical="center" wrapText="1"/>
      <protection locked="0"/>
    </xf>
    <xf numFmtId="10" fontId="9" fillId="28" borderId="7" xfId="5" applyNumberFormat="1" applyFont="1" applyFill="1" applyBorder="1" applyAlignment="1" applyProtection="1">
      <alignment horizontal="center" vertical="center"/>
      <protection locked="0"/>
    </xf>
    <xf numFmtId="0" fontId="7" fillId="9" borderId="7" xfId="5" applyFont="1" applyFill="1" applyBorder="1" applyAlignment="1">
      <alignment horizontal="center" vertical="center" wrapText="1"/>
    </xf>
    <xf numFmtId="10" fontId="9" fillId="0" borderId="7" xfId="5" applyNumberFormat="1" applyFont="1" applyBorder="1" applyAlignment="1">
      <alignment horizontal="center" vertical="center" wrapText="1"/>
    </xf>
    <xf numFmtId="10" fontId="30" fillId="0" borderId="7" xfId="5" applyNumberFormat="1" applyFont="1" applyBorder="1" applyAlignment="1">
      <alignment horizontal="center" vertical="center"/>
    </xf>
    <xf numFmtId="10" fontId="7" fillId="0" borderId="7" xfId="5" applyNumberFormat="1" applyFont="1" applyBorder="1" applyAlignment="1">
      <alignment horizontal="center" vertical="center" wrapText="1"/>
    </xf>
    <xf numFmtId="0" fontId="39" fillId="0" borderId="0" xfId="5" applyAlignment="1">
      <alignment horizontal="center"/>
    </xf>
    <xf numFmtId="0" fontId="3" fillId="5" borderId="7" xfId="5" applyFont="1" applyFill="1" applyBorder="1" applyAlignment="1">
      <alignment horizontal="center" vertical="center" wrapText="1"/>
    </xf>
    <xf numFmtId="0" fontId="4" fillId="5" borderId="7" xfId="5" applyFont="1" applyFill="1" applyBorder="1" applyAlignment="1">
      <alignment horizontal="center" vertical="center" wrapText="1"/>
    </xf>
    <xf numFmtId="0" fontId="5" fillId="5" borderId="7" xfId="5" applyFont="1" applyFill="1" applyBorder="1" applyAlignment="1">
      <alignment horizontal="center" vertical="center" wrapText="1"/>
    </xf>
    <xf numFmtId="10" fontId="3" fillId="5" borderId="7" xfId="5" applyNumberFormat="1" applyFont="1" applyFill="1" applyBorder="1" applyAlignment="1">
      <alignment horizontal="center" vertical="center" wrapText="1"/>
    </xf>
    <xf numFmtId="0" fontId="5" fillId="5" borderId="7" xfId="5" applyFont="1" applyFill="1" applyBorder="1" applyAlignment="1">
      <alignment horizontal="center" vertical="center" wrapText="1"/>
    </xf>
    <xf numFmtId="17" fontId="3" fillId="5" borderId="7" xfId="5" applyNumberFormat="1" applyFont="1" applyFill="1" applyBorder="1" applyAlignment="1">
      <alignment horizontal="center" vertical="center" wrapText="1"/>
    </xf>
    <xf numFmtId="0" fontId="34" fillId="5" borderId="7" xfId="5" applyFont="1" applyFill="1" applyBorder="1" applyAlignment="1">
      <alignment horizontal="center" vertical="center" wrapText="1"/>
    </xf>
    <xf numFmtId="1" fontId="8" fillId="27" borderId="7" xfId="5" applyNumberFormat="1" applyFont="1" applyFill="1" applyBorder="1" applyAlignment="1">
      <alignment horizontal="center" vertical="center" wrapText="1"/>
    </xf>
    <xf numFmtId="1" fontId="10" fillId="27" borderId="7" xfId="5" applyNumberFormat="1" applyFont="1" applyFill="1" applyBorder="1" applyAlignment="1">
      <alignment horizontal="center" vertical="center" wrapText="1"/>
    </xf>
    <xf numFmtId="0" fontId="8" fillId="27" borderId="7" xfId="4" applyFont="1" applyFill="1" applyBorder="1" applyAlignment="1" applyProtection="1">
      <alignment horizontal="center" vertical="center" wrapText="1"/>
      <protection locked="0"/>
    </xf>
    <xf numFmtId="0" fontId="8" fillId="27" borderId="7" xfId="4" applyFont="1" applyFill="1" applyBorder="1" applyAlignment="1" applyProtection="1">
      <alignment horizontal="center" vertical="center" wrapText="1"/>
      <protection locked="0"/>
    </xf>
    <xf numFmtId="0" fontId="39" fillId="0" borderId="7" xfId="5" applyBorder="1"/>
    <xf numFmtId="0" fontId="0" fillId="17" borderId="18" xfId="0" applyFill="1" applyBorder="1"/>
    <xf numFmtId="0" fontId="0" fillId="0" borderId="27" xfId="0" applyBorder="1"/>
    <xf numFmtId="0" fontId="0" fillId="0" borderId="28" xfId="0" applyBorder="1"/>
    <xf numFmtId="0" fontId="0" fillId="17" borderId="28" xfId="0" applyFill="1" applyBorder="1"/>
    <xf numFmtId="0" fontId="0" fillId="17" borderId="29" xfId="0" applyFill="1" applyBorder="1"/>
    <xf numFmtId="0" fontId="0" fillId="0" borderId="30" xfId="0" applyBorder="1"/>
    <xf numFmtId="0" fontId="0" fillId="17" borderId="31" xfId="0" applyFill="1" applyBorder="1"/>
    <xf numFmtId="0" fontId="0" fillId="0" borderId="32" xfId="0" applyBorder="1"/>
    <xf numFmtId="0" fontId="0" fillId="0" borderId="33" xfId="0" applyBorder="1"/>
    <xf numFmtId="0" fontId="0" fillId="17" borderId="33" xfId="0" applyFill="1" applyBorder="1"/>
    <xf numFmtId="0" fontId="0" fillId="17" borderId="34" xfId="0" applyFill="1" applyBorder="1"/>
    <xf numFmtId="0" fontId="44" fillId="15" borderId="7" xfId="0" applyFont="1" applyFill="1" applyBorder="1" applyAlignment="1">
      <alignment horizontal="center" vertical="center" wrapText="1"/>
    </xf>
    <xf numFmtId="0" fontId="85" fillId="0" borderId="0" xfId="0" applyFont="1" applyAlignment="1">
      <alignment horizontal="center" vertical="center"/>
    </xf>
    <xf numFmtId="0" fontId="80" fillId="0" borderId="19" xfId="0" applyFont="1" applyBorder="1" applyAlignment="1">
      <alignment horizontal="center" vertical="top" wrapText="1"/>
    </xf>
    <xf numFmtId="0" fontId="80" fillId="0" borderId="20" xfId="0" applyFont="1" applyBorder="1" applyAlignment="1">
      <alignment horizontal="center" vertical="top" wrapText="1"/>
    </xf>
    <xf numFmtId="0" fontId="80" fillId="0" borderId="21" xfId="0" applyFont="1" applyBorder="1" applyAlignment="1">
      <alignment horizontal="center" vertical="top" wrapText="1"/>
    </xf>
    <xf numFmtId="0" fontId="80" fillId="0" borderId="22" xfId="0" applyFont="1" applyBorder="1" applyAlignment="1">
      <alignment horizontal="center" vertical="top" wrapText="1"/>
    </xf>
    <xf numFmtId="0" fontId="80" fillId="0" borderId="0" xfId="0" applyFont="1" applyBorder="1" applyAlignment="1">
      <alignment horizontal="center" vertical="top" wrapText="1"/>
    </xf>
    <xf numFmtId="0" fontId="80" fillId="0" borderId="23" xfId="0" applyFont="1" applyBorder="1" applyAlignment="1">
      <alignment horizontal="center" vertical="top" wrapText="1"/>
    </xf>
    <xf numFmtId="0" fontId="80" fillId="0" borderId="24" xfId="0" applyFont="1" applyBorder="1" applyAlignment="1">
      <alignment horizontal="center" vertical="top" wrapText="1"/>
    </xf>
    <xf numFmtId="0" fontId="80" fillId="0" borderId="25" xfId="0" applyFont="1" applyBorder="1" applyAlignment="1">
      <alignment horizontal="center" vertical="top" wrapText="1"/>
    </xf>
    <xf numFmtId="0" fontId="80" fillId="0" borderId="26" xfId="0" applyFont="1" applyBorder="1" applyAlignment="1">
      <alignment horizontal="center" vertical="top" wrapText="1"/>
    </xf>
    <xf numFmtId="0" fontId="73" fillId="0" borderId="17" xfId="0" applyFont="1" applyBorder="1" applyAlignment="1">
      <alignment horizontal="center" vertical="center" wrapText="1"/>
    </xf>
    <xf numFmtId="0" fontId="75" fillId="0" borderId="17" xfId="0" applyFont="1" applyBorder="1" applyAlignment="1">
      <alignment horizontal="center" vertical="center"/>
    </xf>
    <xf numFmtId="0" fontId="64" fillId="17" borderId="7" xfId="2" applyFont="1" applyFill="1" applyBorder="1" applyAlignment="1">
      <alignment horizontal="center" vertical="top" wrapText="1"/>
    </xf>
    <xf numFmtId="0" fontId="58" fillId="17" borderId="7" xfId="2" applyFont="1" applyFill="1" applyBorder="1" applyAlignment="1">
      <alignment horizontal="center" vertical="top" wrapText="1"/>
    </xf>
    <xf numFmtId="0" fontId="58" fillId="17" borderId="7" xfId="2" applyFont="1" applyFill="1" applyBorder="1" applyAlignment="1">
      <alignment horizontal="center" vertical="center" wrapText="1"/>
    </xf>
    <xf numFmtId="0" fontId="58" fillId="17" borderId="14" xfId="2" applyFont="1" applyFill="1" applyBorder="1" applyAlignment="1">
      <alignment horizontal="center" vertical="center" wrapText="1"/>
    </xf>
    <xf numFmtId="0" fontId="13" fillId="4" borderId="7" xfId="0" applyFont="1" applyFill="1" applyBorder="1" applyAlignment="1">
      <alignment horizontal="center" vertical="center"/>
    </xf>
    <xf numFmtId="0" fontId="66" fillId="17" borderId="7" xfId="2" applyFont="1" applyFill="1" applyBorder="1" applyAlignment="1">
      <alignment horizontal="center" vertical="top" wrapText="1"/>
    </xf>
    <xf numFmtId="9" fontId="55" fillId="17" borderId="8" xfId="0" applyNumberFormat="1" applyFont="1" applyFill="1" applyBorder="1" applyAlignment="1">
      <alignment horizontal="center" vertical="center" wrapText="1"/>
    </xf>
    <xf numFmtId="9" fontId="55" fillId="17" borderId="9" xfId="0" applyNumberFormat="1" applyFont="1" applyFill="1" applyBorder="1" applyAlignment="1">
      <alignment horizontal="center" vertical="center" wrapText="1"/>
    </xf>
    <xf numFmtId="9" fontId="55" fillId="17" borderId="10" xfId="0" applyNumberFormat="1" applyFont="1" applyFill="1" applyBorder="1" applyAlignment="1">
      <alignment horizontal="center" vertical="center" wrapText="1"/>
    </xf>
    <xf numFmtId="10" fontId="55" fillId="17" borderId="8" xfId="2" applyNumberFormat="1" applyFont="1" applyFill="1" applyBorder="1" applyAlignment="1">
      <alignment horizontal="center" vertical="center" wrapText="1"/>
    </xf>
    <xf numFmtId="10" fontId="55" fillId="17" borderId="9" xfId="2" applyNumberFormat="1" applyFont="1" applyFill="1" applyBorder="1" applyAlignment="1">
      <alignment horizontal="center" vertical="center" wrapText="1"/>
    </xf>
    <xf numFmtId="10" fontId="55" fillId="17" borderId="10" xfId="2" applyNumberFormat="1" applyFont="1" applyFill="1" applyBorder="1" applyAlignment="1">
      <alignment horizontal="center" vertical="center" wrapText="1"/>
    </xf>
    <xf numFmtId="10" fontId="55" fillId="17" borderId="16" xfId="2" applyNumberFormat="1" applyFont="1" applyFill="1" applyBorder="1" applyAlignment="1">
      <alignment horizontal="center" vertical="center" wrapText="1"/>
    </xf>
    <xf numFmtId="0" fontId="55" fillId="17" borderId="16" xfId="2" applyFont="1" applyFill="1" applyBorder="1" applyAlignment="1">
      <alignment horizontal="center" vertical="center" wrapText="1"/>
    </xf>
    <xf numFmtId="0" fontId="59" fillId="17" borderId="7" xfId="0" applyFont="1" applyFill="1" applyBorder="1" applyAlignment="1">
      <alignment horizontal="justify" vertical="center" wrapText="1"/>
    </xf>
    <xf numFmtId="164" fontId="55" fillId="17" borderId="7" xfId="3" applyNumberFormat="1" applyFont="1" applyFill="1" applyBorder="1" applyAlignment="1">
      <alignment horizontal="center" vertical="center" wrapText="1"/>
    </xf>
    <xf numFmtId="10" fontId="24" fillId="6" borderId="7" xfId="2"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24" fillId="6" borderId="7" xfId="2" applyFont="1" applyFill="1" applyBorder="1" applyAlignment="1">
      <alignment horizontal="center" vertical="center" wrapText="1"/>
    </xf>
    <xf numFmtId="0" fontId="22" fillId="6" borderId="7" xfId="2" applyFont="1" applyFill="1" applyBorder="1" applyAlignment="1">
      <alignment horizontal="center" vertical="center" wrapText="1"/>
    </xf>
    <xf numFmtId="0" fontId="6" fillId="8" borderId="7" xfId="0" applyFont="1" applyFill="1" applyBorder="1" applyAlignment="1">
      <alignment horizontal="center" vertical="center" textRotation="90" wrapText="1"/>
    </xf>
    <xf numFmtId="0" fontId="58" fillId="17" borderId="8" xfId="0" applyFont="1" applyFill="1" applyBorder="1" applyAlignment="1">
      <alignment horizontal="center" vertical="center" wrapText="1"/>
    </xf>
    <xf numFmtId="0" fontId="58" fillId="17" borderId="9" xfId="0" applyFont="1" applyFill="1" applyBorder="1" applyAlignment="1">
      <alignment horizontal="center" vertical="center" wrapText="1"/>
    </xf>
    <xf numFmtId="0" fontId="58" fillId="17" borderId="10" xfId="0" applyFont="1" applyFill="1" applyBorder="1" applyAlignment="1">
      <alignment horizontal="center" vertical="center" wrapText="1"/>
    </xf>
    <xf numFmtId="0" fontId="59" fillId="17" borderId="7" xfId="2" applyFont="1" applyFill="1" applyBorder="1" applyAlignment="1">
      <alignment horizontal="justify" vertical="center" wrapText="1"/>
    </xf>
    <xf numFmtId="0" fontId="6" fillId="7" borderId="7" xfId="0" applyFont="1" applyFill="1" applyBorder="1" applyAlignment="1">
      <alignment horizontal="center" vertical="center" textRotation="90" wrapText="1"/>
    </xf>
    <xf numFmtId="0" fontId="35" fillId="6" borderId="7" xfId="2" applyFont="1" applyFill="1" applyBorder="1" applyAlignment="1">
      <alignment horizontal="center" vertical="center" wrapText="1"/>
    </xf>
    <xf numFmtId="0" fontId="23" fillId="6" borderId="7" xfId="0" applyFont="1" applyFill="1" applyBorder="1" applyAlignment="1">
      <alignment horizontal="center" vertical="center" wrapText="1"/>
    </xf>
    <xf numFmtId="9" fontId="24" fillId="6" borderId="7" xfId="0" applyNumberFormat="1" applyFont="1" applyFill="1" applyBorder="1" applyAlignment="1">
      <alignment horizontal="center" vertical="center" wrapText="1"/>
    </xf>
    <xf numFmtId="0" fontId="58" fillId="0" borderId="7" xfId="2" applyFont="1" applyFill="1" applyBorder="1" applyAlignment="1">
      <alignment horizontal="center" vertical="center" wrapText="1"/>
    </xf>
    <xf numFmtId="164" fontId="56" fillId="17" borderId="7" xfId="3" applyNumberFormat="1" applyFont="1" applyFill="1" applyBorder="1" applyAlignment="1">
      <alignment horizontal="center" vertical="center" wrapText="1"/>
    </xf>
    <xf numFmtId="10" fontId="24" fillId="6" borderId="7" xfId="0" applyNumberFormat="1" applyFont="1" applyFill="1" applyBorder="1" applyAlignment="1">
      <alignment horizontal="center" vertical="center" wrapText="1"/>
    </xf>
    <xf numFmtId="0" fontId="58" fillId="17" borderId="7" xfId="0" applyFont="1" applyFill="1" applyBorder="1" applyAlignment="1">
      <alignment horizontal="center" vertical="center" wrapText="1"/>
    </xf>
    <xf numFmtId="9" fontId="58" fillId="17" borderId="7" xfId="0" applyNumberFormat="1" applyFont="1" applyFill="1" applyBorder="1" applyAlignment="1">
      <alignment horizontal="center" vertical="center" wrapText="1"/>
    </xf>
    <xf numFmtId="9" fontId="23" fillId="6" borderId="7" xfId="0" applyNumberFormat="1" applyFont="1" applyFill="1" applyBorder="1" applyAlignment="1">
      <alignment horizontal="center" vertical="center" wrapText="1"/>
    </xf>
    <xf numFmtId="10" fontId="57" fillId="17" borderId="7" xfId="0" applyNumberFormat="1" applyFont="1" applyFill="1" applyBorder="1" applyAlignment="1">
      <alignment horizontal="center" vertical="center" wrapText="1"/>
    </xf>
    <xf numFmtId="9" fontId="59" fillId="17" borderId="7" xfId="0" applyNumberFormat="1" applyFont="1" applyFill="1" applyBorder="1" applyAlignment="1">
      <alignment horizontal="justify" vertical="center" wrapText="1"/>
    </xf>
    <xf numFmtId="164" fontId="55" fillId="17" borderId="7" xfId="3" applyNumberFormat="1" applyFont="1" applyFill="1" applyBorder="1" applyAlignment="1">
      <alignment horizontal="center" vertical="center"/>
    </xf>
    <xf numFmtId="0" fontId="58" fillId="17" borderId="7" xfId="2" applyFont="1" applyFill="1" applyBorder="1" applyAlignment="1">
      <alignment horizontal="left" vertical="center" wrapText="1"/>
    </xf>
    <xf numFmtId="10" fontId="37" fillId="6" borderId="7" xfId="0" applyNumberFormat="1" applyFont="1" applyFill="1" applyBorder="1" applyAlignment="1">
      <alignment horizontal="center" vertical="center" wrapText="1"/>
    </xf>
    <xf numFmtId="0" fontId="53" fillId="17" borderId="7" xfId="0" applyFont="1" applyFill="1" applyBorder="1" applyAlignment="1">
      <alignment horizontal="center" vertical="center" wrapText="1"/>
    </xf>
    <xf numFmtId="10" fontId="55" fillId="17" borderId="7" xfId="2" applyNumberFormat="1" applyFont="1" applyFill="1" applyBorder="1" applyAlignment="1">
      <alignment horizontal="center" vertical="center" wrapText="1"/>
    </xf>
    <xf numFmtId="0" fontId="55" fillId="17" borderId="7" xfId="2" applyFont="1" applyFill="1" applyBorder="1" applyAlignment="1">
      <alignment horizontal="center" vertical="center" wrapText="1"/>
    </xf>
    <xf numFmtId="10" fontId="55" fillId="17" borderId="7" xfId="0" applyNumberFormat="1" applyFont="1" applyFill="1" applyBorder="1" applyAlignment="1">
      <alignment horizontal="center" vertical="center" wrapText="1"/>
    </xf>
    <xf numFmtId="0" fontId="23" fillId="6" borderId="7" xfId="2" applyFont="1" applyFill="1" applyBorder="1" applyAlignment="1">
      <alignment horizontal="center" vertical="center" wrapText="1"/>
    </xf>
    <xf numFmtId="0" fontId="6" fillId="6" borderId="7" xfId="0" applyFont="1" applyFill="1" applyBorder="1" applyAlignment="1">
      <alignment horizontal="center" vertical="center"/>
    </xf>
    <xf numFmtId="0" fontId="60" fillId="17" borderId="7" xfId="5" applyFont="1" applyFill="1" applyBorder="1" applyAlignment="1">
      <alignment horizontal="justify" vertical="center" wrapText="1"/>
    </xf>
    <xf numFmtId="0" fontId="38" fillId="6" borderId="7" xfId="2"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6" xfId="0" applyFont="1" applyFill="1" applyBorder="1" applyAlignment="1">
      <alignment horizontal="center" vertical="center"/>
    </xf>
    <xf numFmtId="0" fontId="21" fillId="6" borderId="7" xfId="0" applyFont="1" applyFill="1" applyBorder="1" applyAlignment="1">
      <alignment horizontal="center" vertical="center"/>
    </xf>
    <xf numFmtId="0" fontId="73" fillId="0" borderId="0" xfId="0" applyFont="1" applyAlignment="1">
      <alignment horizontal="center" vertical="center" wrapText="1"/>
    </xf>
    <xf numFmtId="0" fontId="79" fillId="0" borderId="0" xfId="0" applyFont="1" applyAlignment="1">
      <alignment horizontal="center" vertical="center"/>
    </xf>
    <xf numFmtId="0" fontId="47"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0" fillId="0" borderId="7" xfId="0" applyFont="1" applyFill="1" applyBorder="1" applyAlignment="1">
      <alignment horizontal="justify" vertical="center" wrapText="1"/>
    </xf>
    <xf numFmtId="164" fontId="10" fillId="0" borderId="7" xfId="3" applyNumberFormat="1" applyFont="1" applyFill="1" applyBorder="1" applyAlignment="1">
      <alignment horizontal="center" vertical="center" wrapText="1" readingOrder="1"/>
    </xf>
    <xf numFmtId="0" fontId="44" fillId="4" borderId="7" xfId="0" applyFont="1" applyFill="1" applyBorder="1" applyAlignment="1">
      <alignment horizontal="center" vertical="center"/>
    </xf>
    <xf numFmtId="0" fontId="46" fillId="5" borderId="7" xfId="0" applyFont="1" applyFill="1" applyBorder="1" applyAlignment="1">
      <alignment horizontal="center" vertical="center" wrapText="1"/>
    </xf>
    <xf numFmtId="0" fontId="50" fillId="0" borderId="7" xfId="0" applyFont="1" applyFill="1" applyBorder="1" applyAlignment="1">
      <alignment horizontal="center" vertical="top" wrapText="1" readingOrder="1"/>
    </xf>
    <xf numFmtId="0" fontId="62" fillId="0" borderId="7" xfId="0" applyFont="1" applyFill="1" applyBorder="1" applyAlignment="1">
      <alignment horizontal="center" vertical="top" wrapText="1"/>
    </xf>
    <xf numFmtId="0" fontId="47" fillId="0" borderId="7" xfId="2" applyFont="1" applyFill="1" applyBorder="1" applyAlignment="1">
      <alignment horizontal="center" vertical="center" wrapText="1"/>
    </xf>
    <xf numFmtId="0" fontId="10" fillId="25" borderId="7" xfId="0" applyFont="1" applyFill="1" applyBorder="1" applyAlignment="1">
      <alignment horizontal="center" vertical="center" wrapText="1"/>
    </xf>
    <xf numFmtId="0" fontId="6" fillId="25" borderId="7" xfId="0" applyFont="1" applyFill="1" applyBorder="1" applyAlignment="1">
      <alignment horizontal="center" vertical="center" wrapText="1"/>
    </xf>
    <xf numFmtId="0" fontId="30" fillId="25" borderId="7" xfId="0" applyFont="1" applyFill="1" applyBorder="1" applyAlignment="1">
      <alignment horizontal="center" vertical="center" wrapText="1"/>
    </xf>
    <xf numFmtId="10" fontId="6" fillId="25" borderId="7"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75" fillId="0" borderId="0" xfId="0" applyFont="1" applyAlignment="1">
      <alignment horizontal="center" vertical="center"/>
    </xf>
    <xf numFmtId="0" fontId="42" fillId="17" borderId="7" xfId="0" applyFont="1" applyFill="1" applyBorder="1" applyAlignment="1">
      <alignment horizontal="center" vertical="top" wrapText="1"/>
    </xf>
    <xf numFmtId="0" fontId="62" fillId="17" borderId="7" xfId="0" applyFont="1" applyFill="1" applyBorder="1" applyAlignment="1">
      <alignment horizontal="center" vertical="top" wrapText="1"/>
    </xf>
    <xf numFmtId="0" fontId="47" fillId="17" borderId="7" xfId="0" applyFont="1" applyFill="1" applyBorder="1" applyAlignment="1">
      <alignment horizontal="center" vertical="center" wrapText="1"/>
    </xf>
    <xf numFmtId="0" fontId="47" fillId="17" borderId="7" xfId="0" applyFont="1" applyFill="1" applyBorder="1" applyAlignment="1">
      <alignment horizontal="center" vertical="center" wrapText="1" readingOrder="1"/>
    </xf>
    <xf numFmtId="10" fontId="51" fillId="17" borderId="7" xfId="0" applyNumberFormat="1" applyFont="1" applyFill="1" applyBorder="1" applyAlignment="1" applyProtection="1">
      <alignment horizontal="center" vertical="center" wrapText="1"/>
      <protection locked="0"/>
    </xf>
    <xf numFmtId="0" fontId="51" fillId="17" borderId="7" xfId="0" applyFont="1" applyFill="1" applyBorder="1" applyAlignment="1">
      <alignment horizontal="center" vertical="center" wrapText="1"/>
    </xf>
    <xf numFmtId="10" fontId="6" fillId="9" borderId="7" xfId="0" applyNumberFormat="1" applyFont="1" applyFill="1" applyBorder="1" applyAlignment="1">
      <alignment horizontal="center" vertical="center" wrapText="1" readingOrder="1"/>
    </xf>
    <xf numFmtId="0" fontId="51" fillId="17" borderId="7" xfId="0" applyFont="1" applyFill="1" applyBorder="1" applyAlignment="1">
      <alignment horizontal="left" vertical="center" wrapText="1" readingOrder="1"/>
    </xf>
    <xf numFmtId="164" fontId="10" fillId="9" borderId="7" xfId="3" applyNumberFormat="1" applyFont="1" applyFill="1" applyBorder="1" applyAlignment="1">
      <alignment horizontal="center" vertical="center" wrapText="1" readingOrder="1"/>
    </xf>
    <xf numFmtId="0" fontId="10" fillId="9" borderId="7" xfId="0" applyFont="1" applyFill="1" applyBorder="1" applyAlignment="1">
      <alignment horizontal="center" vertical="center" wrapText="1" readingOrder="1"/>
    </xf>
    <xf numFmtId="0" fontId="6" fillId="19" borderId="7" xfId="0" applyFont="1" applyFill="1" applyBorder="1" applyAlignment="1">
      <alignment horizontal="center" vertical="center" wrapText="1"/>
    </xf>
    <xf numFmtId="0" fontId="6" fillId="9" borderId="7" xfId="0" applyFont="1" applyFill="1" applyBorder="1" applyAlignment="1">
      <alignment horizontal="center" vertical="center" wrapText="1" readingOrder="1"/>
    </xf>
    <xf numFmtId="0" fontId="6" fillId="9" borderId="7" xfId="0" applyFont="1" applyFill="1" applyBorder="1" applyAlignment="1">
      <alignment horizontal="center" vertical="center" wrapText="1"/>
    </xf>
    <xf numFmtId="164" fontId="10" fillId="9" borderId="7" xfId="1" applyNumberFormat="1" applyFont="1" applyFill="1" applyBorder="1" applyAlignment="1">
      <alignment horizontal="center" vertical="center" wrapText="1" readingOrder="1"/>
    </xf>
    <xf numFmtId="0" fontId="6" fillId="19" borderId="7" xfId="0" applyFont="1" applyFill="1" applyBorder="1" applyAlignment="1">
      <alignment horizontal="center" vertical="center" wrapText="1" readingOrder="1"/>
    </xf>
    <xf numFmtId="0" fontId="51" fillId="17" borderId="7" xfId="0" applyFont="1" applyFill="1" applyBorder="1" applyAlignment="1">
      <alignment horizontal="left" vertical="center" wrapText="1"/>
    </xf>
    <xf numFmtId="164" fontId="10" fillId="20" borderId="7" xfId="3" applyNumberFormat="1" applyFont="1" applyFill="1" applyBorder="1" applyAlignment="1">
      <alignment horizontal="center" vertical="center" wrapText="1" readingOrder="1"/>
    </xf>
    <xf numFmtId="0" fontId="47" fillId="17" borderId="7" xfId="0" applyFont="1" applyFill="1" applyBorder="1" applyAlignment="1">
      <alignment horizontal="left" vertical="center" wrapText="1"/>
    </xf>
    <xf numFmtId="0" fontId="9" fillId="19" borderId="7" xfId="0" applyFont="1" applyFill="1" applyBorder="1" applyAlignment="1">
      <alignment horizontal="center" vertical="center" wrapText="1"/>
    </xf>
    <xf numFmtId="9" fontId="47" fillId="17" borderId="7" xfId="0" applyNumberFormat="1" applyFont="1" applyFill="1" applyBorder="1" applyAlignment="1">
      <alignment horizontal="center" vertical="center" wrapText="1"/>
    </xf>
    <xf numFmtId="9" fontId="47" fillId="17" borderId="7" xfId="0" applyNumberFormat="1" applyFont="1" applyFill="1" applyBorder="1" applyAlignment="1">
      <alignment horizontal="left" vertical="center" wrapText="1"/>
    </xf>
    <xf numFmtId="9" fontId="6" fillId="9" borderId="7" xfId="0" applyNumberFormat="1" applyFont="1" applyFill="1" applyBorder="1" applyAlignment="1">
      <alignment horizontal="center" vertical="center" wrapText="1"/>
    </xf>
    <xf numFmtId="0" fontId="47" fillId="17" borderId="7" xfId="0" applyFont="1" applyFill="1" applyBorder="1" applyAlignment="1">
      <alignment horizontal="left" vertical="center" wrapText="1" readingOrder="1"/>
    </xf>
    <xf numFmtId="164" fontId="47" fillId="17" borderId="7" xfId="3" applyNumberFormat="1" applyFont="1" applyFill="1" applyBorder="1" applyAlignment="1">
      <alignment horizontal="center" vertical="center" wrapText="1"/>
    </xf>
    <xf numFmtId="0" fontId="60" fillId="17" borderId="8" xfId="5" applyFont="1" applyFill="1" applyBorder="1" applyAlignment="1">
      <alignment horizontal="center" vertical="center" wrapText="1"/>
    </xf>
    <xf numFmtId="0" fontId="60" fillId="17" borderId="9" xfId="5" applyFont="1" applyFill="1" applyBorder="1" applyAlignment="1">
      <alignment horizontal="center" vertical="center" wrapText="1"/>
    </xf>
    <xf numFmtId="0" fontId="60" fillId="17" borderId="10" xfId="5" applyFont="1" applyFill="1" applyBorder="1" applyAlignment="1">
      <alignment horizontal="center" vertical="center" wrapText="1"/>
    </xf>
    <xf numFmtId="0" fontId="47" fillId="17" borderId="8" xfId="5" applyFont="1" applyFill="1" applyBorder="1" applyAlignment="1">
      <alignment horizontal="center" vertical="center" wrapText="1"/>
    </xf>
    <xf numFmtId="0" fontId="47" fillId="17" borderId="9" xfId="5" applyFont="1" applyFill="1" applyBorder="1" applyAlignment="1">
      <alignment horizontal="center" vertical="center" wrapText="1"/>
    </xf>
    <xf numFmtId="0" fontId="47" fillId="17" borderId="10" xfId="5" applyFont="1" applyFill="1" applyBorder="1" applyAlignment="1">
      <alignment horizontal="center" vertical="center" wrapText="1"/>
    </xf>
    <xf numFmtId="0" fontId="51" fillId="17" borderId="8" xfId="5" applyFont="1" applyFill="1" applyBorder="1" applyAlignment="1">
      <alignment horizontal="center" vertical="center" wrapText="1"/>
    </xf>
    <xf numFmtId="0" fontId="51" fillId="17" borderId="9" xfId="5" applyFont="1" applyFill="1" applyBorder="1" applyAlignment="1">
      <alignment horizontal="center" vertical="center" wrapText="1"/>
    </xf>
    <xf numFmtId="0" fontId="51" fillId="17" borderId="10" xfId="5" applyFont="1" applyFill="1" applyBorder="1" applyAlignment="1">
      <alignment horizontal="center" vertical="center" wrapText="1"/>
    </xf>
    <xf numFmtId="0" fontId="51" fillId="17" borderId="7" xfId="5" applyFont="1" applyFill="1" applyBorder="1" applyAlignment="1">
      <alignment horizontal="center" vertical="center" wrapText="1"/>
    </xf>
    <xf numFmtId="0" fontId="73" fillId="0" borderId="0" xfId="5" applyFont="1" applyAlignment="1">
      <alignment horizontal="center" vertical="center" wrapText="1"/>
    </xf>
    <xf numFmtId="0" fontId="78" fillId="0" borderId="0" xfId="5" applyFont="1" applyAlignment="1">
      <alignment horizontal="center" vertical="center"/>
    </xf>
    <xf numFmtId="164" fontId="71" fillId="17" borderId="7" xfId="3" applyNumberFormat="1" applyFont="1" applyFill="1" applyBorder="1" applyAlignment="1">
      <alignment horizontal="center" vertical="center" wrapText="1"/>
    </xf>
    <xf numFmtId="164" fontId="10" fillId="17" borderId="7" xfId="3" applyNumberFormat="1" applyFont="1" applyFill="1" applyBorder="1" applyAlignment="1">
      <alignment horizontal="center" vertical="center" wrapText="1"/>
    </xf>
    <xf numFmtId="0" fontId="47" fillId="17" borderId="7" xfId="5" applyFont="1" applyFill="1" applyBorder="1" applyAlignment="1">
      <alignment horizontal="center" vertical="center" wrapText="1"/>
    </xf>
    <xf numFmtId="0" fontId="63" fillId="17" borderId="7" xfId="4" applyFont="1" applyFill="1" applyBorder="1" applyAlignment="1" applyProtection="1">
      <alignment horizontal="center" vertical="top" wrapText="1"/>
      <protection locked="0"/>
    </xf>
    <xf numFmtId="0" fontId="49" fillId="17" borderId="7" xfId="5" applyFont="1" applyFill="1" applyBorder="1" applyAlignment="1">
      <alignment horizontal="center" vertical="top"/>
    </xf>
    <xf numFmtId="164" fontId="51" fillId="17" borderId="7" xfId="3" applyNumberFormat="1" applyFont="1" applyFill="1" applyBorder="1" applyAlignment="1">
      <alignment horizontal="center" vertical="center" wrapText="1"/>
    </xf>
    <xf numFmtId="0" fontId="60" fillId="17" borderId="7" xfId="5" applyFont="1" applyFill="1" applyBorder="1" applyAlignment="1">
      <alignment horizontal="center" vertical="center" wrapText="1"/>
    </xf>
    <xf numFmtId="10" fontId="6" fillId="27" borderId="7" xfId="4" applyNumberFormat="1" applyFont="1" applyFill="1" applyBorder="1" applyAlignment="1" applyProtection="1">
      <alignment horizontal="center" vertical="center" wrapText="1"/>
      <protection locked="0"/>
    </xf>
    <xf numFmtId="0" fontId="6" fillId="26" borderId="7" xfId="7" applyFont="1" applyFill="1" applyBorder="1" applyAlignment="1">
      <alignment horizontal="center" vertical="center" textRotation="90" wrapText="1"/>
    </xf>
    <xf numFmtId="0" fontId="7" fillId="0" borderId="7" xfId="5" applyFont="1" applyBorder="1" applyAlignment="1">
      <alignment horizontal="center" vertical="center" wrapText="1"/>
    </xf>
    <xf numFmtId="0" fontId="7" fillId="27" borderId="7" xfId="4" applyFont="1" applyFill="1" applyBorder="1" applyAlignment="1" applyProtection="1">
      <alignment horizontal="center" vertical="center" wrapText="1"/>
      <protection locked="0"/>
    </xf>
    <xf numFmtId="0" fontId="7" fillId="26" borderId="7" xfId="4" applyFont="1" applyFill="1" applyBorder="1" applyAlignment="1" applyProtection="1">
      <alignment horizontal="center" vertical="center" wrapText="1"/>
      <protection locked="0"/>
    </xf>
    <xf numFmtId="0" fontId="8" fillId="27" borderId="7" xfId="4" applyFont="1" applyFill="1" applyBorder="1" applyAlignment="1" applyProtection="1">
      <alignment horizontal="center" vertical="center" wrapText="1"/>
      <protection locked="0"/>
    </xf>
    <xf numFmtId="0" fontId="51" fillId="17" borderId="7" xfId="5" applyFont="1" applyFill="1" applyBorder="1" applyAlignment="1">
      <alignment horizontal="left" vertical="center" wrapText="1"/>
    </xf>
    <xf numFmtId="10" fontId="6" fillId="27" borderId="7" xfId="5" applyNumberFormat="1" applyFont="1" applyFill="1" applyBorder="1" applyAlignment="1">
      <alignment horizontal="center" vertical="center" wrapText="1"/>
    </xf>
    <xf numFmtId="0" fontId="6" fillId="8" borderId="7" xfId="5" applyFont="1" applyFill="1" applyBorder="1" applyAlignment="1">
      <alignment horizontal="center" vertical="center" textRotation="90" wrapText="1"/>
    </xf>
    <xf numFmtId="164" fontId="60" fillId="17" borderId="7" xfId="3" applyNumberFormat="1" applyFont="1" applyFill="1" applyBorder="1" applyAlignment="1">
      <alignment horizontal="center" vertical="center" wrapText="1"/>
    </xf>
    <xf numFmtId="0" fontId="13" fillId="3" borderId="7" xfId="0" applyFont="1" applyFill="1" applyBorder="1" applyAlignment="1">
      <alignment horizontal="center" vertical="center"/>
    </xf>
    <xf numFmtId="0" fontId="3" fillId="4" borderId="7" xfId="5" applyFont="1" applyFill="1" applyBorder="1" applyAlignment="1">
      <alignment horizontal="center" vertical="center"/>
    </xf>
    <xf numFmtId="0" fontId="5" fillId="5" borderId="7" xfId="5" applyFont="1" applyFill="1" applyBorder="1" applyAlignment="1">
      <alignment horizontal="center" vertical="center" wrapText="1"/>
    </xf>
    <xf numFmtId="0" fontId="6" fillId="7" borderId="7" xfId="5" applyFont="1" applyFill="1" applyBorder="1" applyAlignment="1">
      <alignment horizontal="center" vertical="center" textRotation="90" wrapText="1"/>
    </xf>
    <xf numFmtId="0" fontId="6" fillId="26" borderId="7" xfId="4" applyFont="1" applyFill="1" applyBorder="1" applyAlignment="1" applyProtection="1">
      <alignment horizontal="center" vertical="center" wrapText="1"/>
      <protection locked="0"/>
    </xf>
    <xf numFmtId="1" fontId="6" fillId="27" borderId="7" xfId="5" applyNumberFormat="1" applyFont="1" applyFill="1" applyBorder="1" applyAlignment="1">
      <alignment horizontal="center" vertical="center" wrapText="1"/>
    </xf>
    <xf numFmtId="1" fontId="10" fillId="27" borderId="7" xfId="5" applyNumberFormat="1" applyFont="1" applyFill="1" applyBorder="1" applyAlignment="1">
      <alignment horizontal="center" vertical="center" wrapText="1"/>
    </xf>
    <xf numFmtId="0" fontId="77" fillId="0" borderId="0" xfId="5" applyFont="1" applyAlignment="1">
      <alignment horizontal="center" vertical="center"/>
    </xf>
    <xf numFmtId="0" fontId="58" fillId="0" borderId="7" xfId="0" applyFont="1" applyBorder="1" applyAlignment="1">
      <alignment horizontal="center" vertical="center" wrapText="1"/>
    </xf>
    <xf numFmtId="0" fontId="60" fillId="17" borderId="7" xfId="5" applyFont="1" applyFill="1" applyBorder="1" applyAlignment="1">
      <alignment horizontal="left" vertical="center" wrapText="1"/>
    </xf>
    <xf numFmtId="0" fontId="60" fillId="0" borderId="7" xfId="5" applyFont="1" applyBorder="1" applyAlignment="1">
      <alignment horizontal="left" vertical="center" wrapText="1"/>
    </xf>
    <xf numFmtId="0" fontId="49" fillId="17" borderId="7" xfId="5" applyFont="1" applyFill="1" applyBorder="1" applyAlignment="1">
      <alignment horizontal="center" vertical="top" wrapText="1"/>
    </xf>
    <xf numFmtId="0" fontId="62" fillId="17" borderId="7" xfId="4" applyFont="1" applyFill="1" applyBorder="1" applyAlignment="1" applyProtection="1">
      <alignment horizontal="center" vertical="top" wrapText="1"/>
      <protection locked="0"/>
    </xf>
    <xf numFmtId="0" fontId="47" fillId="17" borderId="7" xfId="4" applyFont="1" applyFill="1" applyBorder="1" applyAlignment="1" applyProtection="1">
      <alignment horizontal="center" vertical="center" wrapText="1"/>
      <protection locked="0"/>
    </xf>
    <xf numFmtId="164" fontId="10" fillId="17" borderId="7" xfId="1" applyNumberFormat="1" applyFont="1" applyFill="1" applyBorder="1" applyAlignment="1">
      <alignment horizontal="center" vertical="center" wrapText="1"/>
    </xf>
    <xf numFmtId="0" fontId="6" fillId="9" borderId="7" xfId="0" applyFont="1" applyFill="1" applyBorder="1" applyAlignment="1">
      <alignment horizontal="center" vertical="center"/>
    </xf>
    <xf numFmtId="164" fontId="10" fillId="17" borderId="7" xfId="1" applyNumberFormat="1" applyFont="1" applyFill="1" applyBorder="1" applyAlignment="1">
      <alignment horizontal="left" vertical="center" wrapText="1"/>
    </xf>
    <xf numFmtId="10" fontId="6" fillId="21" borderId="7" xfId="0" applyNumberFormat="1" applyFont="1" applyFill="1" applyBorder="1" applyAlignment="1">
      <alignment horizontal="center" vertical="center" wrapText="1"/>
    </xf>
    <xf numFmtId="10" fontId="9" fillId="9" borderId="7" xfId="0" applyNumberFormat="1" applyFont="1" applyFill="1" applyBorder="1" applyAlignment="1" applyProtection="1">
      <alignment horizontal="center" vertical="center"/>
      <protection locked="0"/>
    </xf>
    <xf numFmtId="0" fontId="3" fillId="23" borderId="7" xfId="0" applyFont="1" applyFill="1" applyBorder="1" applyAlignment="1">
      <alignment horizontal="center" vertical="center" wrapText="1"/>
    </xf>
    <xf numFmtId="10" fontId="8" fillId="9" borderId="7" xfId="3" applyNumberFormat="1" applyFont="1" applyFill="1" applyBorder="1" applyAlignment="1">
      <alignment horizontal="center" vertical="center"/>
    </xf>
    <xf numFmtId="0" fontId="9" fillId="22" borderId="7" xfId="0" applyFont="1" applyFill="1" applyBorder="1" applyAlignment="1">
      <alignment horizontal="center" vertical="center" wrapText="1"/>
    </xf>
    <xf numFmtId="0" fontId="5" fillId="24" borderId="7" xfId="0" applyFont="1" applyFill="1" applyBorder="1" applyAlignment="1">
      <alignment horizontal="center" vertical="center" wrapText="1"/>
    </xf>
    <xf numFmtId="0" fontId="8" fillId="21" borderId="7" xfId="0" applyFont="1" applyFill="1" applyBorder="1" applyAlignment="1">
      <alignment horizontal="center" vertical="center" wrapText="1"/>
    </xf>
    <xf numFmtId="0" fontId="6" fillId="21" borderId="7" xfId="4" applyFont="1" applyFill="1" applyBorder="1" applyAlignment="1" applyProtection="1">
      <alignment horizontal="center" vertical="center" textRotation="90" wrapText="1"/>
      <protection locked="0"/>
    </xf>
    <xf numFmtId="0" fontId="7" fillId="21" borderId="7" xfId="0" applyFont="1" applyFill="1" applyBorder="1" applyAlignment="1">
      <alignment horizontal="center" vertical="center" wrapText="1"/>
    </xf>
    <xf numFmtId="9" fontId="7" fillId="21" borderId="7" xfId="0" applyNumberFormat="1" applyFont="1" applyFill="1" applyBorder="1" applyAlignment="1">
      <alignment horizontal="center" vertical="center" wrapText="1" readingOrder="1"/>
    </xf>
    <xf numFmtId="0" fontId="47" fillId="17" borderId="7" xfId="4" applyFont="1" applyFill="1" applyBorder="1" applyAlignment="1" applyProtection="1">
      <alignment horizontal="left" vertical="center" wrapText="1"/>
      <protection locked="0"/>
    </xf>
    <xf numFmtId="0" fontId="7" fillId="21" borderId="7" xfId="4" applyFont="1" applyFill="1" applyBorder="1" applyAlignment="1" applyProtection="1">
      <alignment horizontal="center" vertical="center" wrapText="1"/>
      <protection locked="0"/>
    </xf>
    <xf numFmtId="0" fontId="6" fillId="21" borderId="7" xfId="0" applyFont="1" applyFill="1" applyBorder="1" applyAlignment="1">
      <alignment horizontal="center" vertical="center" wrapText="1"/>
    </xf>
    <xf numFmtId="9" fontId="7" fillId="21" borderId="7" xfId="0" applyNumberFormat="1" applyFont="1" applyFill="1" applyBorder="1" applyAlignment="1">
      <alignment horizontal="center" vertical="center" wrapText="1"/>
    </xf>
    <xf numFmtId="9" fontId="8" fillId="21" borderId="7" xfId="0" applyNumberFormat="1" applyFont="1" applyFill="1" applyBorder="1" applyAlignment="1">
      <alignment horizontal="center" vertical="center" wrapText="1"/>
    </xf>
    <xf numFmtId="9" fontId="8" fillId="21" borderId="7" xfId="0" applyNumberFormat="1" applyFont="1" applyFill="1" applyBorder="1" applyAlignment="1">
      <alignment horizontal="center" vertical="center" wrapText="1" readingOrder="1"/>
    </xf>
    <xf numFmtId="0" fontId="8" fillId="21" borderId="7" xfId="0" applyFont="1" applyFill="1" applyBorder="1" applyAlignment="1">
      <alignment horizontal="center" vertical="center" wrapText="1" readingOrder="1"/>
    </xf>
    <xf numFmtId="10" fontId="6" fillId="21" borderId="7" xfId="0" applyNumberFormat="1" applyFont="1" applyFill="1" applyBorder="1" applyAlignment="1">
      <alignment horizontal="center" vertical="center" wrapText="1" readingOrder="1"/>
    </xf>
    <xf numFmtId="0" fontId="7" fillId="21" borderId="7" xfId="0" applyFont="1" applyFill="1" applyBorder="1" applyAlignment="1">
      <alignment horizontal="center" vertical="center" wrapText="1" readingOrder="1"/>
    </xf>
    <xf numFmtId="9" fontId="47" fillId="17" borderId="7" xfId="0" applyNumberFormat="1" applyFont="1" applyFill="1" applyBorder="1" applyAlignment="1">
      <alignment horizontal="center" vertical="center" wrapText="1" readingOrder="1"/>
    </xf>
    <xf numFmtId="10" fontId="51" fillId="17" borderId="8" xfId="6" applyNumberFormat="1" applyFont="1" applyFill="1" applyBorder="1" applyAlignment="1" applyProtection="1">
      <alignment horizontal="center" vertical="center" wrapText="1"/>
      <protection locked="0"/>
    </xf>
    <xf numFmtId="10" fontId="51" fillId="17" borderId="10" xfId="6" applyNumberFormat="1" applyFont="1" applyFill="1" applyBorder="1" applyAlignment="1" applyProtection="1">
      <alignment horizontal="center" vertical="center" wrapText="1"/>
      <protection locked="0"/>
    </xf>
    <xf numFmtId="0" fontId="51" fillId="17" borderId="7" xfId="4" applyFont="1" applyFill="1" applyBorder="1" applyAlignment="1" applyProtection="1">
      <alignment horizontal="center" vertical="center" wrapText="1"/>
      <protection locked="0"/>
    </xf>
    <xf numFmtId="0" fontId="69" fillId="17" borderId="7" xfId="5" applyFont="1" applyFill="1" applyBorder="1" applyAlignment="1">
      <alignment horizontal="center" vertical="center" wrapText="1"/>
    </xf>
    <xf numFmtId="0" fontId="60" fillId="17" borderId="7" xfId="4" applyFont="1" applyFill="1" applyBorder="1" applyAlignment="1" applyProtection="1">
      <alignment horizontal="center" vertical="center" wrapText="1"/>
      <protection locked="0"/>
    </xf>
    <xf numFmtId="0" fontId="51" fillId="17" borderId="7" xfId="4" applyFont="1" applyFill="1" applyBorder="1" applyAlignment="1" applyProtection="1">
      <alignment horizontal="left" vertical="center" wrapText="1"/>
      <protection locked="0"/>
    </xf>
    <xf numFmtId="1" fontId="60" fillId="17" borderId="7" xfId="5" applyNumberFormat="1" applyFont="1" applyFill="1" applyBorder="1" applyAlignment="1">
      <alignment horizontal="center" vertical="center" wrapText="1"/>
    </xf>
    <xf numFmtId="0" fontId="60" fillId="17" borderId="7" xfId="5" applyFont="1" applyFill="1" applyBorder="1" applyAlignment="1">
      <alignment vertical="center" wrapText="1"/>
    </xf>
    <xf numFmtId="0" fontId="10" fillId="29" borderId="7" xfId="5" applyFont="1" applyFill="1" applyBorder="1" applyAlignment="1">
      <alignment horizontal="center" vertical="center" wrapText="1"/>
    </xf>
    <xf numFmtId="10" fontId="6" fillId="29" borderId="7" xfId="5" applyNumberFormat="1" applyFont="1" applyFill="1" applyBorder="1" applyAlignment="1">
      <alignment horizontal="center" vertical="center" wrapText="1"/>
    </xf>
    <xf numFmtId="0" fontId="6" fillId="26" borderId="7" xfId="4" applyFont="1" applyFill="1" applyBorder="1" applyAlignment="1" applyProtection="1">
      <alignment horizontal="center" vertical="center" textRotation="90" wrapText="1"/>
      <protection locked="0"/>
    </xf>
    <xf numFmtId="0" fontId="6" fillId="29" borderId="7" xfId="5" applyFont="1" applyFill="1" applyBorder="1" applyAlignment="1">
      <alignment horizontal="center" vertical="center" wrapText="1"/>
    </xf>
    <xf numFmtId="0" fontId="6" fillId="27" borderId="7" xfId="4" applyFont="1" applyFill="1" applyBorder="1" applyAlignment="1" applyProtection="1">
      <alignment horizontal="center" vertical="center" wrapText="1"/>
      <protection locked="0"/>
    </xf>
    <xf numFmtId="0" fontId="10" fillId="27" borderId="7" xfId="4" applyFont="1" applyFill="1" applyBorder="1" applyAlignment="1" applyProtection="1">
      <alignment horizontal="center" vertical="center" wrapText="1"/>
      <protection locked="0"/>
    </xf>
    <xf numFmtId="0" fontId="48" fillId="4" borderId="14" xfId="0" applyFont="1" applyFill="1" applyBorder="1" applyAlignment="1">
      <alignment horizontal="center" vertical="center"/>
    </xf>
    <xf numFmtId="0" fontId="48" fillId="4" borderId="15" xfId="0" applyFont="1" applyFill="1" applyBorder="1" applyAlignment="1">
      <alignment horizontal="center" vertical="center"/>
    </xf>
    <xf numFmtId="0" fontId="48" fillId="4" borderId="16" xfId="0" applyFont="1" applyFill="1" applyBorder="1" applyAlignment="1">
      <alignment horizontal="center" vertical="center"/>
    </xf>
    <xf numFmtId="0" fontId="60" fillId="17" borderId="7" xfId="0" applyFont="1" applyFill="1" applyBorder="1" applyAlignment="1">
      <alignment horizontal="center" vertical="center" wrapText="1" readingOrder="1"/>
    </xf>
    <xf numFmtId="0" fontId="60" fillId="17" borderId="7" xfId="2" applyFont="1" applyFill="1" applyBorder="1" applyAlignment="1">
      <alignment horizontal="justify" vertical="center" wrapText="1"/>
    </xf>
    <xf numFmtId="0" fontId="47" fillId="17" borderId="7" xfId="2" applyFont="1" applyFill="1" applyBorder="1" applyAlignment="1">
      <alignment horizontal="center" vertical="center" wrapText="1"/>
    </xf>
    <xf numFmtId="10" fontId="60" fillId="17" borderId="7" xfId="2" applyNumberFormat="1" applyFont="1" applyFill="1" applyBorder="1" applyAlignment="1">
      <alignment horizontal="center" vertical="center" wrapText="1"/>
    </xf>
    <xf numFmtId="0" fontId="60" fillId="17" borderId="7"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60" fillId="17" borderId="7" xfId="0" applyFont="1" applyFill="1" applyBorder="1" applyAlignment="1">
      <alignment horizontal="justify" vertical="center" wrapText="1"/>
    </xf>
    <xf numFmtId="0" fontId="62" fillId="17" borderId="7" xfId="2" applyFont="1" applyFill="1" applyBorder="1" applyAlignment="1">
      <alignment horizontal="center" vertical="top" wrapText="1"/>
    </xf>
    <xf numFmtId="0" fontId="9" fillId="6" borderId="7" xfId="2" applyFont="1" applyFill="1" applyBorder="1" applyAlignment="1">
      <alignment horizontal="center" vertical="center" wrapText="1"/>
    </xf>
    <xf numFmtId="0" fontId="7" fillId="6" borderId="7" xfId="2" applyFont="1" applyFill="1" applyBorder="1" applyAlignment="1">
      <alignment horizontal="center" vertical="center" wrapText="1"/>
    </xf>
    <xf numFmtId="9" fontId="60" fillId="17" borderId="7" xfId="0" applyNumberFormat="1" applyFont="1" applyFill="1" applyBorder="1" applyAlignment="1">
      <alignment horizontal="justify" vertical="center" wrapText="1"/>
    </xf>
    <xf numFmtId="0" fontId="60" fillId="17" borderId="7" xfId="2" applyFont="1" applyFill="1" applyBorder="1" applyAlignment="1">
      <alignment horizontal="center" vertical="center" wrapText="1"/>
    </xf>
    <xf numFmtId="9" fontId="60" fillId="17" borderId="7"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10" fontId="6" fillId="6" borderId="7" xfId="2" applyNumberFormat="1" applyFont="1" applyFill="1" applyBorder="1" applyAlignment="1">
      <alignment horizontal="center" vertical="center" wrapText="1"/>
    </xf>
    <xf numFmtId="9" fontId="6" fillId="6" borderId="7" xfId="0" applyNumberFormat="1" applyFont="1" applyFill="1" applyBorder="1" applyAlignment="1">
      <alignment horizontal="center" vertical="center" wrapText="1"/>
    </xf>
    <xf numFmtId="0" fontId="60" fillId="17" borderId="7" xfId="0" applyFont="1" applyFill="1" applyBorder="1" applyAlignment="1">
      <alignment horizontal="justify" vertical="center" wrapText="1" readingOrder="1"/>
    </xf>
    <xf numFmtId="9" fontId="10" fillId="6" borderId="7" xfId="0" applyNumberFormat="1" applyFont="1" applyFill="1" applyBorder="1" applyAlignment="1">
      <alignment horizontal="center" vertical="center" wrapText="1"/>
    </xf>
    <xf numFmtId="0" fontId="6" fillId="6" borderId="7" xfId="2" applyFont="1" applyFill="1" applyBorder="1" applyAlignment="1">
      <alignment horizontal="center" vertical="center" wrapText="1"/>
    </xf>
    <xf numFmtId="0" fontId="10" fillId="6" borderId="7" xfId="2" applyFont="1" applyFill="1" applyBorder="1" applyAlignment="1">
      <alignment horizontal="center" vertical="center" wrapText="1"/>
    </xf>
    <xf numFmtId="10" fontId="12" fillId="6" borderId="7" xfId="0" applyNumberFormat="1" applyFont="1" applyFill="1" applyBorder="1" applyAlignment="1">
      <alignment horizontal="center" vertical="center" wrapText="1"/>
    </xf>
    <xf numFmtId="0" fontId="7" fillId="12" borderId="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9" fontId="47" fillId="17" borderId="7" xfId="1" applyFont="1" applyFill="1" applyBorder="1" applyAlignment="1">
      <alignment horizontal="center" vertical="center" wrapText="1"/>
    </xf>
    <xf numFmtId="0" fontId="42" fillId="17" borderId="7" xfId="2" applyFont="1" applyFill="1" applyBorder="1" applyAlignment="1">
      <alignment horizontal="center" vertical="top" wrapText="1"/>
    </xf>
    <xf numFmtId="0" fontId="76" fillId="0" borderId="0" xfId="0" applyFont="1" applyAlignment="1">
      <alignment horizontal="center" vertical="center"/>
    </xf>
    <xf numFmtId="0" fontId="47" fillId="0" borderId="7" xfId="0" applyFont="1" applyFill="1" applyBorder="1" applyAlignment="1">
      <alignment horizontal="center" vertical="center" wrapText="1" readingOrder="1"/>
    </xf>
    <xf numFmtId="9" fontId="58" fillId="0" borderId="7" xfId="0" applyNumberFormat="1" applyFont="1" applyFill="1" applyBorder="1" applyAlignment="1">
      <alignment horizontal="center" vertical="center" wrapText="1"/>
    </xf>
    <xf numFmtId="9" fontId="55" fillId="0" borderId="7" xfId="0" applyNumberFormat="1" applyFont="1" applyFill="1" applyBorder="1" applyAlignment="1">
      <alignment horizontal="left" vertical="center" wrapText="1"/>
    </xf>
    <xf numFmtId="10" fontId="55" fillId="0" borderId="7" xfId="0" applyNumberFormat="1" applyFont="1" applyFill="1" applyBorder="1" applyAlignment="1">
      <alignment vertical="center" wrapText="1" indent="1"/>
    </xf>
    <xf numFmtId="10" fontId="51" fillId="0" borderId="7" xfId="0" applyNumberFormat="1" applyFont="1" applyFill="1" applyBorder="1" applyAlignment="1">
      <alignment vertical="center" wrapText="1" indent="1" readingOrder="1"/>
    </xf>
    <xf numFmtId="0" fontId="51" fillId="0" borderId="7" xfId="0" applyFont="1" applyFill="1" applyBorder="1" applyAlignment="1">
      <alignment vertical="center" wrapText="1" indent="1" readingOrder="1"/>
    </xf>
    <xf numFmtId="0" fontId="51" fillId="0" borderId="7" xfId="0" applyFont="1" applyFill="1" applyBorder="1" applyAlignment="1">
      <alignment horizontal="center" vertical="center" wrapText="1" readingOrder="1"/>
    </xf>
    <xf numFmtId="9" fontId="23" fillId="16" borderId="7" xfId="0" applyNumberFormat="1" applyFont="1" applyFill="1" applyBorder="1" applyAlignment="1">
      <alignment horizontal="center" vertical="center" wrapText="1"/>
    </xf>
    <xf numFmtId="0" fontId="33" fillId="16" borderId="7" xfId="0" applyFont="1" applyFill="1" applyBorder="1" applyAlignment="1">
      <alignment horizontal="center" vertical="center" wrapText="1" readingOrder="1"/>
    </xf>
    <xf numFmtId="164" fontId="23" fillId="0" borderId="7" xfId="3" applyNumberFormat="1" applyFont="1" applyFill="1" applyBorder="1" applyAlignment="1">
      <alignment horizontal="center" vertical="center" wrapText="1"/>
    </xf>
    <xf numFmtId="0" fontId="25" fillId="0" borderId="7" xfId="0" applyFont="1" applyBorder="1" applyAlignment="1">
      <alignment horizontal="center" vertical="center"/>
    </xf>
    <xf numFmtId="0" fontId="58" fillId="0" borderId="7" xfId="0" applyFont="1" applyFill="1" applyBorder="1" applyAlignment="1">
      <alignment horizontal="center" vertical="center" wrapText="1"/>
    </xf>
    <xf numFmtId="164" fontId="51" fillId="0" borderId="7" xfId="3" applyNumberFormat="1" applyFont="1" applyFill="1" applyBorder="1" applyAlignment="1">
      <alignment horizontal="left" vertical="center" wrapText="1"/>
    </xf>
    <xf numFmtId="164" fontId="51" fillId="0" borderId="7" xfId="3" applyNumberFormat="1" applyFont="1" applyFill="1" applyBorder="1" applyAlignment="1">
      <alignment horizontal="center" vertical="center" wrapText="1"/>
    </xf>
    <xf numFmtId="0" fontId="43" fillId="0" borderId="7" xfId="2" applyFont="1" applyFill="1" applyBorder="1" applyAlignment="1">
      <alignment horizontal="center" vertical="center" wrapText="1"/>
    </xf>
    <xf numFmtId="0" fontId="42" fillId="0" borderId="7" xfId="0" applyFont="1" applyFill="1" applyBorder="1" applyAlignment="1">
      <alignment horizontal="center" vertical="center" wrapText="1" readingOrder="1"/>
    </xf>
    <xf numFmtId="0" fontId="6" fillId="8" borderId="7" xfId="0" applyFont="1" applyFill="1" applyBorder="1" applyAlignment="1">
      <alignment horizontal="center" vertical="center" textRotation="90" wrapText="1" readingOrder="1"/>
    </xf>
    <xf numFmtId="0" fontId="8" fillId="0" borderId="7"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6" fillId="16" borderId="7" xfId="0" applyFont="1" applyFill="1" applyBorder="1" applyAlignment="1">
      <alignment horizontal="center" vertical="center" textRotation="90"/>
    </xf>
    <xf numFmtId="0" fontId="42" fillId="0" borderId="7" xfId="2" applyFont="1" applyFill="1" applyBorder="1" applyAlignment="1">
      <alignment horizontal="center" vertical="center" wrapText="1"/>
    </xf>
    <xf numFmtId="10" fontId="6" fillId="7" borderId="7" xfId="1" applyNumberFormat="1" applyFont="1" applyFill="1" applyBorder="1" applyAlignment="1">
      <alignment horizontal="center" vertical="center" textRotation="90"/>
    </xf>
    <xf numFmtId="0" fontId="24" fillId="16" borderId="7" xfId="2" applyFont="1" applyFill="1" applyBorder="1" applyAlignment="1">
      <alignment horizontal="center" vertical="center" wrapText="1"/>
    </xf>
    <xf numFmtId="164" fontId="51" fillId="0" borderId="7" xfId="3" applyNumberFormat="1" applyFont="1" applyFill="1" applyBorder="1" applyAlignment="1">
      <alignment vertical="center" wrapText="1" indent="1"/>
    </xf>
    <xf numFmtId="0" fontId="51" fillId="0" borderId="7" xfId="0" applyFont="1" applyFill="1" applyBorder="1" applyAlignment="1">
      <alignment horizontal="left" vertical="center" wrapText="1" readingOrder="1"/>
    </xf>
    <xf numFmtId="0" fontId="47" fillId="0" borderId="7" xfId="4" applyFont="1" applyFill="1" applyBorder="1" applyAlignment="1" applyProtection="1">
      <alignment horizontal="center" vertical="top" wrapText="1"/>
      <protection locked="0"/>
    </xf>
    <xf numFmtId="0" fontId="55" fillId="0" borderId="7" xfId="0" applyFont="1" applyFill="1" applyBorder="1" applyAlignment="1">
      <alignment horizontal="center" vertical="center" wrapText="1" readingOrder="1"/>
    </xf>
    <xf numFmtId="9" fontId="10" fillId="0" borderId="7" xfId="0" applyNumberFormat="1" applyFont="1" applyFill="1" applyBorder="1" applyAlignment="1">
      <alignment horizontal="center" vertical="center" wrapText="1"/>
    </xf>
    <xf numFmtId="10" fontId="7" fillId="16" borderId="7" xfId="1" applyNumberFormat="1" applyFont="1" applyFill="1" applyBorder="1" applyAlignment="1">
      <alignment horizontal="center" vertical="center"/>
    </xf>
    <xf numFmtId="0" fontId="51" fillId="0" borderId="7" xfId="0" applyFont="1" applyFill="1" applyBorder="1" applyAlignment="1">
      <alignment vertical="center" wrapText="1"/>
    </xf>
    <xf numFmtId="9" fontId="8" fillId="0" borderId="7" xfId="0" applyNumberFormat="1" applyFont="1" applyFill="1" applyBorder="1" applyAlignment="1">
      <alignment horizontal="center" vertical="center" wrapText="1"/>
    </xf>
    <xf numFmtId="0" fontId="32" fillId="16" borderId="13" xfId="0" applyFont="1" applyFill="1" applyBorder="1" applyAlignment="1">
      <alignment horizontal="center" vertical="center" wrapText="1" readingOrder="1"/>
    </xf>
    <xf numFmtId="164" fontId="10" fillId="0" borderId="7" xfId="1" applyNumberFormat="1" applyFont="1" applyFill="1" applyBorder="1" applyAlignment="1">
      <alignment horizontal="center" vertical="center" wrapText="1"/>
    </xf>
    <xf numFmtId="164" fontId="10" fillId="0" borderId="7" xfId="3" applyNumberFormat="1" applyFont="1" applyFill="1" applyBorder="1" applyAlignment="1">
      <alignment horizontal="center" vertical="center" wrapText="1"/>
    </xf>
    <xf numFmtId="0" fontId="28" fillId="16" borderId="7" xfId="0" applyFont="1" applyFill="1" applyBorder="1" applyAlignment="1">
      <alignment horizontal="center" vertical="center" readingOrder="1"/>
    </xf>
    <xf numFmtId="0" fontId="10" fillId="16" borderId="7" xfId="0" applyFont="1" applyFill="1" applyBorder="1" applyAlignment="1">
      <alignment horizontal="center" vertical="center" wrapText="1" readingOrder="1"/>
    </xf>
    <xf numFmtId="0" fontId="7" fillId="16" borderId="7" xfId="0" applyFont="1" applyFill="1" applyBorder="1" applyAlignment="1">
      <alignment horizontal="center" vertical="center" wrapText="1"/>
    </xf>
    <xf numFmtId="0" fontId="29" fillId="16" borderId="7" xfId="4" applyFont="1" applyFill="1" applyBorder="1" applyAlignment="1" applyProtection="1">
      <alignment horizontal="center" vertical="center" wrapText="1"/>
      <protection locked="0"/>
    </xf>
    <xf numFmtId="0" fontId="32" fillId="16" borderId="7" xfId="0" applyFont="1" applyFill="1" applyBorder="1" applyAlignment="1">
      <alignment horizontal="center" vertical="center" wrapText="1" readingOrder="1"/>
    </xf>
    <xf numFmtId="0" fontId="6" fillId="16" borderId="7" xfId="0" applyFont="1" applyFill="1" applyBorder="1" applyAlignment="1">
      <alignment horizontal="center" vertical="center" textRotation="90" wrapText="1" readingOrder="1"/>
    </xf>
    <xf numFmtId="0" fontId="47" fillId="0" borderId="7" xfId="0" applyFont="1" applyFill="1" applyBorder="1" applyAlignment="1">
      <alignment horizontal="center" wrapText="1" readingOrder="1"/>
    </xf>
    <xf numFmtId="0" fontId="51" fillId="0" borderId="7" xfId="0" applyFont="1" applyFill="1" applyBorder="1" applyAlignment="1">
      <alignment horizontal="left" vertical="center" wrapText="1" indent="1" readingOrder="1"/>
    </xf>
    <xf numFmtId="15" fontId="6" fillId="16" borderId="7" xfId="0" applyNumberFormat="1" applyFont="1" applyFill="1" applyBorder="1" applyAlignment="1">
      <alignment horizontal="center" vertical="center" textRotation="90" wrapText="1"/>
    </xf>
    <xf numFmtId="0" fontId="6" fillId="16" borderId="7" xfId="0" applyFont="1" applyFill="1" applyBorder="1" applyAlignment="1">
      <alignment horizontal="center" vertical="center" textRotation="90" wrapText="1"/>
    </xf>
    <xf numFmtId="0" fontId="22" fillId="12" borderId="7" xfId="0" applyFont="1" applyFill="1" applyBorder="1" applyAlignment="1">
      <alignment horizontal="center" vertical="center"/>
    </xf>
    <xf numFmtId="0" fontId="22" fillId="16" borderId="7" xfId="2" applyFont="1" applyFill="1" applyBorder="1" applyAlignment="1">
      <alignment horizontal="center" vertical="center" wrapText="1"/>
    </xf>
    <xf numFmtId="0" fontId="51" fillId="0" borderId="7" xfId="2" applyFont="1" applyFill="1" applyBorder="1" applyAlignment="1">
      <alignment horizontal="left" vertical="center" wrapText="1"/>
    </xf>
    <xf numFmtId="10" fontId="51" fillId="0" borderId="7" xfId="0" applyNumberFormat="1" applyFont="1" applyFill="1" applyBorder="1" applyAlignment="1">
      <alignment vertical="center" wrapText="1" indent="1"/>
    </xf>
    <xf numFmtId="9" fontId="24" fillId="16" borderId="7" xfId="0" applyNumberFormat="1" applyFont="1" applyFill="1" applyBorder="1" applyAlignment="1">
      <alignment horizontal="center" vertical="center" wrapText="1"/>
    </xf>
    <xf numFmtId="10" fontId="24" fillId="16" borderId="7" xfId="0" applyNumberFormat="1" applyFont="1" applyFill="1" applyBorder="1" applyAlignment="1">
      <alignment horizontal="center" vertical="center" wrapText="1"/>
    </xf>
    <xf numFmtId="164" fontId="31" fillId="0" borderId="7" xfId="1" applyNumberFormat="1" applyFont="1" applyFill="1" applyBorder="1" applyAlignment="1">
      <alignment horizontal="center" vertical="center"/>
    </xf>
    <xf numFmtId="0" fontId="6" fillId="16" borderId="7" xfId="0" applyFont="1" applyFill="1" applyBorder="1" applyAlignment="1">
      <alignment horizontal="center" vertical="center" wrapText="1" readingOrder="1"/>
    </xf>
    <xf numFmtId="164" fontId="10" fillId="0" borderId="7" xfId="1" applyNumberFormat="1" applyFont="1" applyFill="1" applyBorder="1" applyAlignment="1">
      <alignment horizontal="center" vertical="center"/>
    </xf>
    <xf numFmtId="0" fontId="51" fillId="0" borderId="7" xfId="0" applyFont="1" applyFill="1" applyBorder="1" applyAlignment="1">
      <alignment vertical="center" wrapText="1" indent="1"/>
    </xf>
    <xf numFmtId="0" fontId="61" fillId="0" borderId="7" xfId="0" applyFont="1" applyFill="1" applyBorder="1" applyAlignment="1">
      <alignment vertical="center" wrapText="1" readingOrder="1"/>
    </xf>
    <xf numFmtId="0" fontId="61" fillId="0" borderId="7" xfId="0" applyFont="1" applyFill="1" applyBorder="1" applyAlignment="1">
      <alignment horizontal="center" vertical="center" wrapText="1" readingOrder="1"/>
    </xf>
    <xf numFmtId="49" fontId="51" fillId="0" borderId="7" xfId="0" applyNumberFormat="1" applyFont="1" applyFill="1" applyBorder="1" applyAlignment="1">
      <alignment horizontal="center" vertical="center" wrapText="1" readingOrder="1"/>
    </xf>
    <xf numFmtId="10" fontId="51" fillId="0" borderId="7" xfId="0" applyNumberFormat="1" applyFont="1" applyFill="1" applyBorder="1" applyAlignment="1">
      <alignment horizontal="center" vertical="center" wrapText="1" readingOrder="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10" fillId="16" borderId="7" xfId="2" applyFont="1" applyFill="1" applyBorder="1" applyAlignment="1">
      <alignment horizontal="center" vertical="center" wrapText="1"/>
    </xf>
    <xf numFmtId="0" fontId="8" fillId="16" borderId="7" xfId="0" applyFont="1" applyFill="1" applyBorder="1" applyAlignment="1">
      <alignment horizontal="center" vertical="center" wrapText="1" readingOrder="1"/>
    </xf>
  </cellXfs>
  <cellStyles count="8">
    <cellStyle name="Énfasis1" xfId="2" builtinId="29"/>
    <cellStyle name="Énfasis1 2" xfId="7"/>
    <cellStyle name="Normal" xfId="0" builtinId="0"/>
    <cellStyle name="Normal 2 2" xfId="4"/>
    <cellStyle name="Normal 2 6" xfId="5"/>
    <cellStyle name="Porcentaje" xfId="1" builtinId="5"/>
    <cellStyle name="Porcentaje 2" xfId="6"/>
    <cellStyle name="Porcentaj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xmlns="" id="{A5C8DB51-9395-44CB-8976-F7E38024B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1095374</xdr:colOff>
      <xdr:row>0</xdr:row>
      <xdr:rowOff>476250</xdr:rowOff>
    </xdr:from>
    <xdr:to>
      <xdr:col>4</xdr:col>
      <xdr:colOff>1523999</xdr:colOff>
      <xdr:row>0</xdr:row>
      <xdr:rowOff>2299272</xdr:rowOff>
    </xdr:to>
    <xdr:pic>
      <xdr:nvPicPr>
        <xdr:cNvPr id="2" name="Imagen 1" descr="Logotipo, nombre de la empresa&#10;&#10;Descripción generada automáticamente">
          <a:extLst>
            <a:ext uri="{FF2B5EF4-FFF2-40B4-BE49-F238E27FC236}">
              <a16:creationId xmlns:a16="http://schemas.microsoft.com/office/drawing/2014/main" xmlns="" id="{78C71251-3018-4DC4-828F-8FF48D81C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7874" y="476250"/>
          <a:ext cx="3032125" cy="1823022"/>
        </a:xfrm>
        <a:prstGeom prst="rect">
          <a:avLst/>
        </a:prstGeom>
      </xdr:spPr>
    </xdr:pic>
    <xdr:clientData/>
  </xdr:twoCellAnchor>
  <xdr:twoCellAnchor>
    <xdr:from>
      <xdr:col>4</xdr:col>
      <xdr:colOff>1351932</xdr:colOff>
      <xdr:row>0</xdr:row>
      <xdr:rowOff>3265845</xdr:rowOff>
    </xdr:from>
    <xdr:to>
      <xdr:col>25</xdr:col>
      <xdr:colOff>528348</xdr:colOff>
      <xdr:row>0</xdr:row>
      <xdr:rowOff>3274019</xdr:rowOff>
    </xdr:to>
    <xdr:grpSp>
      <xdr:nvGrpSpPr>
        <xdr:cNvPr id="8" name="Grupo 7">
          <a:extLst>
            <a:ext uri="{FF2B5EF4-FFF2-40B4-BE49-F238E27FC236}">
              <a16:creationId xmlns:a16="http://schemas.microsoft.com/office/drawing/2014/main" xmlns="" id="{09544E28-AFEB-4891-8068-49850FAEAD08}"/>
            </a:ext>
          </a:extLst>
        </xdr:cNvPr>
        <xdr:cNvGrpSpPr/>
      </xdr:nvGrpSpPr>
      <xdr:grpSpPr>
        <a:xfrm>
          <a:off x="11269138" y="3265845"/>
          <a:ext cx="19645828" cy="8174"/>
          <a:chOff x="11273807" y="3265845"/>
          <a:chExt cx="19655166" cy="8174"/>
        </a:xfrm>
      </xdr:grpSpPr>
      <xdr:cxnSp macro="">
        <xdr:nvCxnSpPr>
          <xdr:cNvPr id="4" name="Conector recto 3">
            <a:extLst>
              <a:ext uri="{FF2B5EF4-FFF2-40B4-BE49-F238E27FC236}">
                <a16:creationId xmlns:a16="http://schemas.microsoft.com/office/drawing/2014/main" xmlns="" id="{246BDEB4-0119-48EB-879D-B06954900674}"/>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86804ACE-D9AA-49EB-BED2-8402750BD546}"/>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036C32AD-9984-4E85-AC41-624C18163150}"/>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1474838</xdr:colOff>
      <xdr:row>0</xdr:row>
      <xdr:rowOff>460887</xdr:rowOff>
    </xdr:from>
    <xdr:to>
      <xdr:col>5</xdr:col>
      <xdr:colOff>282165</xdr:colOff>
      <xdr:row>0</xdr:row>
      <xdr:rowOff>2283909</xdr:rowOff>
    </xdr:to>
    <xdr:pic>
      <xdr:nvPicPr>
        <xdr:cNvPr id="2" name="Imagen 1" descr="Logotipo, nombre de la empresa&#10;&#10;Descripción generada automáticamente">
          <a:extLst>
            <a:ext uri="{FF2B5EF4-FFF2-40B4-BE49-F238E27FC236}">
              <a16:creationId xmlns:a16="http://schemas.microsoft.com/office/drawing/2014/main" xmlns="" id="{AAFD17A3-1D64-4231-99CF-6D73109BBA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7177" y="460887"/>
          <a:ext cx="3032125" cy="1823022"/>
        </a:xfrm>
        <a:prstGeom prst="rect">
          <a:avLst/>
        </a:prstGeom>
      </xdr:spPr>
    </xdr:pic>
    <xdr:clientData/>
  </xdr:twoCellAnchor>
  <xdr:twoCellAnchor>
    <xdr:from>
      <xdr:col>4</xdr:col>
      <xdr:colOff>860323</xdr:colOff>
      <xdr:row>0</xdr:row>
      <xdr:rowOff>3210847</xdr:rowOff>
    </xdr:from>
    <xdr:to>
      <xdr:col>21</xdr:col>
      <xdr:colOff>374723</xdr:colOff>
      <xdr:row>0</xdr:row>
      <xdr:rowOff>3219021</xdr:rowOff>
    </xdr:to>
    <xdr:grpSp>
      <xdr:nvGrpSpPr>
        <xdr:cNvPr id="3" name="Grupo 2">
          <a:extLst>
            <a:ext uri="{FF2B5EF4-FFF2-40B4-BE49-F238E27FC236}">
              <a16:creationId xmlns:a16="http://schemas.microsoft.com/office/drawing/2014/main" xmlns="" id="{012BD9E4-B359-4710-BDCE-492240F6F699}"/>
            </a:ext>
          </a:extLst>
        </xdr:cNvPr>
        <xdr:cNvGrpSpPr/>
      </xdr:nvGrpSpPr>
      <xdr:grpSpPr>
        <a:xfrm>
          <a:off x="11403063" y="3210847"/>
          <a:ext cx="19595187" cy="8174"/>
          <a:chOff x="11273807" y="3265845"/>
          <a:chExt cx="19655166" cy="8174"/>
        </a:xfrm>
      </xdr:grpSpPr>
      <xdr:cxnSp macro="">
        <xdr:nvCxnSpPr>
          <xdr:cNvPr id="4" name="Conector recto 3">
            <a:extLst>
              <a:ext uri="{FF2B5EF4-FFF2-40B4-BE49-F238E27FC236}">
                <a16:creationId xmlns:a16="http://schemas.microsoft.com/office/drawing/2014/main" xmlns="" id="{926A96C5-05CD-4858-AB45-B79C06D535D7}"/>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BB72082C-6B9B-42F2-BC83-31D3012031F1}"/>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923C728D-6F4D-43F0-B93A-B145B4E6AF5E}"/>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891048</xdr:colOff>
      <xdr:row>0</xdr:row>
      <xdr:rowOff>583790</xdr:rowOff>
    </xdr:from>
    <xdr:to>
      <xdr:col>4</xdr:col>
      <xdr:colOff>1526560</xdr:colOff>
      <xdr:row>0</xdr:row>
      <xdr:rowOff>2406812</xdr:rowOff>
    </xdr:to>
    <xdr:pic>
      <xdr:nvPicPr>
        <xdr:cNvPr id="2" name="Imagen 1" descr="Logotipo, nombre de la empresa&#10;&#10;Descripción generada automáticamente">
          <a:extLst>
            <a:ext uri="{FF2B5EF4-FFF2-40B4-BE49-F238E27FC236}">
              <a16:creationId xmlns:a16="http://schemas.microsoft.com/office/drawing/2014/main" xmlns="" id="{D4E29575-C23A-43B1-B6AF-E1C257940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2298" y="583790"/>
          <a:ext cx="3032125" cy="1823022"/>
        </a:xfrm>
        <a:prstGeom prst="rect">
          <a:avLst/>
        </a:prstGeom>
      </xdr:spPr>
    </xdr:pic>
    <xdr:clientData/>
  </xdr:twoCellAnchor>
  <xdr:twoCellAnchor>
    <xdr:from>
      <xdr:col>4</xdr:col>
      <xdr:colOff>76814</xdr:colOff>
      <xdr:row>0</xdr:row>
      <xdr:rowOff>3487379</xdr:rowOff>
    </xdr:from>
    <xdr:to>
      <xdr:col>25</xdr:col>
      <xdr:colOff>758795</xdr:colOff>
      <xdr:row>0</xdr:row>
      <xdr:rowOff>3495553</xdr:rowOff>
    </xdr:to>
    <xdr:grpSp>
      <xdr:nvGrpSpPr>
        <xdr:cNvPr id="3" name="Grupo 2">
          <a:extLst>
            <a:ext uri="{FF2B5EF4-FFF2-40B4-BE49-F238E27FC236}">
              <a16:creationId xmlns:a16="http://schemas.microsoft.com/office/drawing/2014/main" xmlns="" id="{22A3747B-B9E7-4A8E-ADB7-6BEE8BC4990C}"/>
            </a:ext>
          </a:extLst>
        </xdr:cNvPr>
        <xdr:cNvGrpSpPr/>
      </xdr:nvGrpSpPr>
      <xdr:grpSpPr>
        <a:xfrm>
          <a:off x="8682735" y="3487379"/>
          <a:ext cx="19731981" cy="8174"/>
          <a:chOff x="11273807" y="3265845"/>
          <a:chExt cx="19655166" cy="8174"/>
        </a:xfrm>
      </xdr:grpSpPr>
      <xdr:cxnSp macro="">
        <xdr:nvCxnSpPr>
          <xdr:cNvPr id="4" name="Conector recto 3">
            <a:extLst>
              <a:ext uri="{FF2B5EF4-FFF2-40B4-BE49-F238E27FC236}">
                <a16:creationId xmlns:a16="http://schemas.microsoft.com/office/drawing/2014/main" xmlns="" id="{F33D7894-8D09-4D5E-A36D-506C4B4AF3EA}"/>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F90504F6-3608-47BF-BEA4-4AAEA7DCBFBF}"/>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BE58E41A-DF63-46C0-A957-9417F1E608BC}"/>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1162610</xdr:colOff>
      <xdr:row>0</xdr:row>
      <xdr:rowOff>490258</xdr:rowOff>
    </xdr:from>
    <xdr:to>
      <xdr:col>4</xdr:col>
      <xdr:colOff>1281206</xdr:colOff>
      <xdr:row>0</xdr:row>
      <xdr:rowOff>2313280</xdr:rowOff>
    </xdr:to>
    <xdr:pic>
      <xdr:nvPicPr>
        <xdr:cNvPr id="2" name="Imagen 1" descr="Logotipo, nombre de la empresa&#10;&#10;Descripción generada automáticamente">
          <a:extLst>
            <a:ext uri="{FF2B5EF4-FFF2-40B4-BE49-F238E27FC236}">
              <a16:creationId xmlns:a16="http://schemas.microsoft.com/office/drawing/2014/main" xmlns="" id="{B3A491AC-3B59-485C-8C20-47E6CD16C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22684" y="490258"/>
          <a:ext cx="3032125" cy="1823022"/>
        </a:xfrm>
        <a:prstGeom prst="rect">
          <a:avLst/>
        </a:prstGeom>
      </xdr:spPr>
    </xdr:pic>
    <xdr:clientData/>
  </xdr:twoCellAnchor>
  <xdr:twoCellAnchor>
    <xdr:from>
      <xdr:col>4</xdr:col>
      <xdr:colOff>588309</xdr:colOff>
      <xdr:row>0</xdr:row>
      <xdr:rowOff>3179670</xdr:rowOff>
    </xdr:from>
    <xdr:to>
      <xdr:col>22</xdr:col>
      <xdr:colOff>409063</xdr:colOff>
      <xdr:row>0</xdr:row>
      <xdr:rowOff>3187844</xdr:rowOff>
    </xdr:to>
    <xdr:grpSp>
      <xdr:nvGrpSpPr>
        <xdr:cNvPr id="3" name="Grupo 2">
          <a:extLst>
            <a:ext uri="{FF2B5EF4-FFF2-40B4-BE49-F238E27FC236}">
              <a16:creationId xmlns:a16="http://schemas.microsoft.com/office/drawing/2014/main" xmlns="" id="{0F7D93F4-008E-4599-86A8-4FED5E407F04}"/>
            </a:ext>
          </a:extLst>
        </xdr:cNvPr>
        <xdr:cNvGrpSpPr/>
      </xdr:nvGrpSpPr>
      <xdr:grpSpPr>
        <a:xfrm>
          <a:off x="11245526" y="3179670"/>
          <a:ext cx="19661509" cy="8174"/>
          <a:chOff x="11273807" y="3265845"/>
          <a:chExt cx="19655166" cy="8174"/>
        </a:xfrm>
      </xdr:grpSpPr>
      <xdr:cxnSp macro="">
        <xdr:nvCxnSpPr>
          <xdr:cNvPr id="4" name="Conector recto 3">
            <a:extLst>
              <a:ext uri="{FF2B5EF4-FFF2-40B4-BE49-F238E27FC236}">
                <a16:creationId xmlns:a16="http://schemas.microsoft.com/office/drawing/2014/main" xmlns="" id="{F18CFBBE-352E-4158-95BA-AA098600C825}"/>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A68C85A5-5504-4B2B-8340-530315759786}"/>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C22A8725-4875-4FF1-A13A-F840B23A531E}"/>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2636630</xdr:colOff>
      <xdr:row>0</xdr:row>
      <xdr:rowOff>621195</xdr:rowOff>
    </xdr:from>
    <xdr:to>
      <xdr:col>4</xdr:col>
      <xdr:colOff>2756037</xdr:colOff>
      <xdr:row>0</xdr:row>
      <xdr:rowOff>2444217</xdr:rowOff>
    </xdr:to>
    <xdr:pic>
      <xdr:nvPicPr>
        <xdr:cNvPr id="2" name="Imagen 1" descr="Logotipo, nombre de la empresa&#10;&#10;Descripción generada automáticamente">
          <a:extLst>
            <a:ext uri="{FF2B5EF4-FFF2-40B4-BE49-F238E27FC236}">
              <a16:creationId xmlns:a16="http://schemas.microsoft.com/office/drawing/2014/main" xmlns="" id="{1525BCC5-9D85-4FA5-8E67-2168CD57E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0108" y="621195"/>
          <a:ext cx="3032125" cy="1823022"/>
        </a:xfrm>
        <a:prstGeom prst="rect">
          <a:avLst/>
        </a:prstGeom>
      </xdr:spPr>
    </xdr:pic>
    <xdr:clientData/>
  </xdr:twoCellAnchor>
  <xdr:twoCellAnchor>
    <xdr:from>
      <xdr:col>4</xdr:col>
      <xdr:colOff>1725544</xdr:colOff>
      <xdr:row>0</xdr:row>
      <xdr:rowOff>3340653</xdr:rowOff>
    </xdr:from>
    <xdr:to>
      <xdr:col>21</xdr:col>
      <xdr:colOff>536145</xdr:colOff>
      <xdr:row>0</xdr:row>
      <xdr:rowOff>3348827</xdr:rowOff>
    </xdr:to>
    <xdr:grpSp>
      <xdr:nvGrpSpPr>
        <xdr:cNvPr id="3" name="Grupo 2">
          <a:extLst>
            <a:ext uri="{FF2B5EF4-FFF2-40B4-BE49-F238E27FC236}">
              <a16:creationId xmlns:a16="http://schemas.microsoft.com/office/drawing/2014/main" xmlns="" id="{88850311-EEC7-49DF-8196-26B25988D40B}"/>
            </a:ext>
          </a:extLst>
        </xdr:cNvPr>
        <xdr:cNvGrpSpPr/>
      </xdr:nvGrpSpPr>
      <xdr:grpSpPr>
        <a:xfrm>
          <a:off x="11885544" y="3340653"/>
          <a:ext cx="19634866" cy="8174"/>
          <a:chOff x="11273807" y="3265845"/>
          <a:chExt cx="19655166" cy="8174"/>
        </a:xfrm>
      </xdr:grpSpPr>
      <xdr:cxnSp macro="">
        <xdr:nvCxnSpPr>
          <xdr:cNvPr id="4" name="Conector recto 3">
            <a:extLst>
              <a:ext uri="{FF2B5EF4-FFF2-40B4-BE49-F238E27FC236}">
                <a16:creationId xmlns:a16="http://schemas.microsoft.com/office/drawing/2014/main" xmlns="" id="{6498C24D-192A-43A1-BA56-720221C2E2DC}"/>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D629FBD8-E1E4-4FC5-BF65-AC593286E089}"/>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B09886A2-735F-41C3-80E7-32DA30329814}"/>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1116211</xdr:colOff>
      <xdr:row>0</xdr:row>
      <xdr:rowOff>506016</xdr:rowOff>
    </xdr:from>
    <xdr:to>
      <xdr:col>3</xdr:col>
      <xdr:colOff>2094508</xdr:colOff>
      <xdr:row>0</xdr:row>
      <xdr:rowOff>2329038</xdr:rowOff>
    </xdr:to>
    <xdr:pic>
      <xdr:nvPicPr>
        <xdr:cNvPr id="2" name="Imagen 1" descr="Logotipo, nombre de la empresa&#10;&#10;Descripción generada automáticamente">
          <a:extLst>
            <a:ext uri="{FF2B5EF4-FFF2-40B4-BE49-F238E27FC236}">
              <a16:creationId xmlns:a16="http://schemas.microsoft.com/office/drawing/2014/main" xmlns="" id="{40E194E7-802B-425F-BF37-9477C5B7E0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5469" y="506016"/>
          <a:ext cx="3032125" cy="1823022"/>
        </a:xfrm>
        <a:prstGeom prst="rect">
          <a:avLst/>
        </a:prstGeom>
      </xdr:spPr>
    </xdr:pic>
    <xdr:clientData/>
  </xdr:twoCellAnchor>
  <xdr:twoCellAnchor>
    <xdr:from>
      <xdr:col>2</xdr:col>
      <xdr:colOff>1860352</xdr:colOff>
      <xdr:row>0</xdr:row>
      <xdr:rowOff>3318868</xdr:rowOff>
    </xdr:from>
    <xdr:to>
      <xdr:col>22</xdr:col>
      <xdr:colOff>426573</xdr:colOff>
      <xdr:row>0</xdr:row>
      <xdr:rowOff>3327042</xdr:rowOff>
    </xdr:to>
    <xdr:grpSp>
      <xdr:nvGrpSpPr>
        <xdr:cNvPr id="3" name="Grupo 2">
          <a:extLst>
            <a:ext uri="{FF2B5EF4-FFF2-40B4-BE49-F238E27FC236}">
              <a16:creationId xmlns:a16="http://schemas.microsoft.com/office/drawing/2014/main" xmlns="" id="{D277BDC2-7136-4ED9-8538-D2FEAE073ECC}"/>
            </a:ext>
          </a:extLst>
        </xdr:cNvPr>
        <xdr:cNvGrpSpPr/>
      </xdr:nvGrpSpPr>
      <xdr:grpSpPr>
        <a:xfrm>
          <a:off x="6418745" y="3318868"/>
          <a:ext cx="19679971" cy="8174"/>
          <a:chOff x="11273807" y="3265845"/>
          <a:chExt cx="19655166" cy="8174"/>
        </a:xfrm>
      </xdr:grpSpPr>
      <xdr:cxnSp macro="">
        <xdr:nvCxnSpPr>
          <xdr:cNvPr id="4" name="Conector recto 3">
            <a:extLst>
              <a:ext uri="{FF2B5EF4-FFF2-40B4-BE49-F238E27FC236}">
                <a16:creationId xmlns:a16="http://schemas.microsoft.com/office/drawing/2014/main" xmlns="" id="{AA73606A-1C12-4D85-A539-5CBB72305F5E}"/>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93B84B3E-630A-4521-8374-4C86EB299BFC}"/>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CE844D25-E7FD-42FA-8AA7-6B7D625BCE9F}"/>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2381250</xdr:colOff>
      <xdr:row>0</xdr:row>
      <xdr:rowOff>583790</xdr:rowOff>
    </xdr:from>
    <xdr:to>
      <xdr:col>5</xdr:col>
      <xdr:colOff>205351</xdr:colOff>
      <xdr:row>0</xdr:row>
      <xdr:rowOff>2406812</xdr:rowOff>
    </xdr:to>
    <xdr:pic>
      <xdr:nvPicPr>
        <xdr:cNvPr id="2" name="Imagen 1" descr="Logotipo, nombre de la empresa&#10;&#10;Descripción generada automáticamente">
          <a:extLst>
            <a:ext uri="{FF2B5EF4-FFF2-40B4-BE49-F238E27FC236}">
              <a16:creationId xmlns:a16="http://schemas.microsoft.com/office/drawing/2014/main" xmlns="" id="{DA47782F-87AA-49F3-A827-0A02E5A6D8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4395" y="583790"/>
          <a:ext cx="3032125" cy="1823022"/>
        </a:xfrm>
        <a:prstGeom prst="rect">
          <a:avLst/>
        </a:prstGeom>
      </xdr:spPr>
    </xdr:pic>
    <xdr:clientData/>
  </xdr:twoCellAnchor>
  <xdr:twoCellAnchor>
    <xdr:from>
      <xdr:col>4</xdr:col>
      <xdr:colOff>860323</xdr:colOff>
      <xdr:row>0</xdr:row>
      <xdr:rowOff>3610283</xdr:rowOff>
    </xdr:from>
    <xdr:to>
      <xdr:col>24</xdr:col>
      <xdr:colOff>159642</xdr:colOff>
      <xdr:row>0</xdr:row>
      <xdr:rowOff>3618457</xdr:rowOff>
    </xdr:to>
    <xdr:grpSp>
      <xdr:nvGrpSpPr>
        <xdr:cNvPr id="3" name="Grupo 2">
          <a:extLst>
            <a:ext uri="{FF2B5EF4-FFF2-40B4-BE49-F238E27FC236}">
              <a16:creationId xmlns:a16="http://schemas.microsoft.com/office/drawing/2014/main" xmlns="" id="{7135C796-C201-4DF4-BB92-AE32A6411259}"/>
            </a:ext>
          </a:extLst>
        </xdr:cNvPr>
        <xdr:cNvGrpSpPr/>
      </xdr:nvGrpSpPr>
      <xdr:grpSpPr>
        <a:xfrm>
          <a:off x="10271023" y="3610283"/>
          <a:ext cx="19644719" cy="8174"/>
          <a:chOff x="11273807" y="3265845"/>
          <a:chExt cx="19655166" cy="8174"/>
        </a:xfrm>
      </xdr:grpSpPr>
      <xdr:cxnSp macro="">
        <xdr:nvCxnSpPr>
          <xdr:cNvPr id="4" name="Conector recto 3">
            <a:extLst>
              <a:ext uri="{FF2B5EF4-FFF2-40B4-BE49-F238E27FC236}">
                <a16:creationId xmlns:a16="http://schemas.microsoft.com/office/drawing/2014/main" xmlns="" id="{C4DC0E6D-C763-4180-9187-092EBA93A34B}"/>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5ACF3691-AAF6-4549-85D5-53302A2CEDC6}"/>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6F35BE8C-2DF2-4927-8EB7-DD21EBCF0422}"/>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983226</xdr:colOff>
      <xdr:row>0</xdr:row>
      <xdr:rowOff>553064</xdr:rowOff>
    </xdr:from>
    <xdr:to>
      <xdr:col>6</xdr:col>
      <xdr:colOff>251440</xdr:colOff>
      <xdr:row>0</xdr:row>
      <xdr:rowOff>2376086</xdr:rowOff>
    </xdr:to>
    <xdr:pic>
      <xdr:nvPicPr>
        <xdr:cNvPr id="2" name="Imagen 1" descr="Logotipo, nombre de la empresa&#10;&#10;Descripción generada automáticamente">
          <a:extLst>
            <a:ext uri="{FF2B5EF4-FFF2-40B4-BE49-F238E27FC236}">
              <a16:creationId xmlns:a16="http://schemas.microsoft.com/office/drawing/2014/main" xmlns="" id="{80D8F512-5A0F-4229-A3F6-D14FC7CAB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9355" y="553064"/>
          <a:ext cx="3032125" cy="1823022"/>
        </a:xfrm>
        <a:prstGeom prst="rect">
          <a:avLst/>
        </a:prstGeom>
      </xdr:spPr>
    </xdr:pic>
    <xdr:clientData/>
  </xdr:twoCellAnchor>
  <xdr:twoCellAnchor>
    <xdr:from>
      <xdr:col>4</xdr:col>
      <xdr:colOff>2212258</xdr:colOff>
      <xdr:row>0</xdr:row>
      <xdr:rowOff>3487379</xdr:rowOff>
    </xdr:from>
    <xdr:to>
      <xdr:col>26</xdr:col>
      <xdr:colOff>282545</xdr:colOff>
      <xdr:row>0</xdr:row>
      <xdr:rowOff>3495553</xdr:rowOff>
    </xdr:to>
    <xdr:grpSp>
      <xdr:nvGrpSpPr>
        <xdr:cNvPr id="3" name="Grupo 2">
          <a:extLst>
            <a:ext uri="{FF2B5EF4-FFF2-40B4-BE49-F238E27FC236}">
              <a16:creationId xmlns:a16="http://schemas.microsoft.com/office/drawing/2014/main" xmlns="" id="{3C97E65D-1A62-4988-A532-2D3BCD1E92AE}"/>
            </a:ext>
          </a:extLst>
        </xdr:cNvPr>
        <xdr:cNvGrpSpPr/>
      </xdr:nvGrpSpPr>
      <xdr:grpSpPr>
        <a:xfrm>
          <a:off x="10943508" y="3487379"/>
          <a:ext cx="19660287" cy="8174"/>
          <a:chOff x="11273807" y="3265845"/>
          <a:chExt cx="19655166" cy="8174"/>
        </a:xfrm>
      </xdr:grpSpPr>
      <xdr:cxnSp macro="">
        <xdr:nvCxnSpPr>
          <xdr:cNvPr id="4" name="Conector recto 3">
            <a:extLst>
              <a:ext uri="{FF2B5EF4-FFF2-40B4-BE49-F238E27FC236}">
                <a16:creationId xmlns:a16="http://schemas.microsoft.com/office/drawing/2014/main" xmlns="" id="{BCB888FE-6C1A-437B-926F-A8396AD16248}"/>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4E5288C2-6F00-44CE-BD08-ED27C78B7E19}"/>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035D1874-64A3-43EE-B75A-99820B761B3E}"/>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756397</xdr:colOff>
      <xdr:row>0</xdr:row>
      <xdr:rowOff>574302</xdr:rowOff>
    </xdr:from>
    <xdr:to>
      <xdr:col>5</xdr:col>
      <xdr:colOff>1407272</xdr:colOff>
      <xdr:row>0</xdr:row>
      <xdr:rowOff>2397324</xdr:rowOff>
    </xdr:to>
    <xdr:pic>
      <xdr:nvPicPr>
        <xdr:cNvPr id="2" name="Imagen 1" descr="Logotipo, nombre de la empresa&#10;&#10;Descripción generada automáticamente">
          <a:extLst>
            <a:ext uri="{FF2B5EF4-FFF2-40B4-BE49-F238E27FC236}">
              <a16:creationId xmlns:a16="http://schemas.microsoft.com/office/drawing/2014/main" xmlns="" id="{2AF1933A-DC77-4322-AC57-04024B16F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9081" y="574302"/>
          <a:ext cx="3032125" cy="1823022"/>
        </a:xfrm>
        <a:prstGeom prst="rect">
          <a:avLst/>
        </a:prstGeom>
      </xdr:spPr>
    </xdr:pic>
    <xdr:clientData/>
  </xdr:twoCellAnchor>
  <xdr:twoCellAnchor>
    <xdr:from>
      <xdr:col>4</xdr:col>
      <xdr:colOff>1708897</xdr:colOff>
      <xdr:row>0</xdr:row>
      <xdr:rowOff>3543861</xdr:rowOff>
    </xdr:from>
    <xdr:to>
      <xdr:col>24</xdr:col>
      <xdr:colOff>689210</xdr:colOff>
      <xdr:row>0</xdr:row>
      <xdr:rowOff>3552035</xdr:rowOff>
    </xdr:to>
    <xdr:grpSp>
      <xdr:nvGrpSpPr>
        <xdr:cNvPr id="3" name="Grupo 2">
          <a:extLst>
            <a:ext uri="{FF2B5EF4-FFF2-40B4-BE49-F238E27FC236}">
              <a16:creationId xmlns:a16="http://schemas.microsoft.com/office/drawing/2014/main" xmlns="" id="{CE5FA44E-5620-42D5-88FB-DD7288F17C97}"/>
            </a:ext>
          </a:extLst>
        </xdr:cNvPr>
        <xdr:cNvGrpSpPr/>
      </xdr:nvGrpSpPr>
      <xdr:grpSpPr>
        <a:xfrm>
          <a:off x="10620422" y="3543861"/>
          <a:ext cx="19644720" cy="8174"/>
          <a:chOff x="11273807" y="3265845"/>
          <a:chExt cx="19655166" cy="8174"/>
        </a:xfrm>
      </xdr:grpSpPr>
      <xdr:cxnSp macro="">
        <xdr:nvCxnSpPr>
          <xdr:cNvPr id="4" name="Conector recto 3">
            <a:extLst>
              <a:ext uri="{FF2B5EF4-FFF2-40B4-BE49-F238E27FC236}">
                <a16:creationId xmlns:a16="http://schemas.microsoft.com/office/drawing/2014/main" xmlns="" id="{7FE748C9-E7C0-4569-8C7B-44E2A954D8DE}"/>
              </a:ext>
            </a:extLst>
          </xdr:cNvPr>
          <xdr:cNvCxnSpPr/>
        </xdr:nvCxnSpPr>
        <xdr:spPr>
          <a:xfrm flipV="1">
            <a:off x="11273807" y="3265845"/>
            <a:ext cx="10294352" cy="6450"/>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E2CC5199-8DCE-4CEF-8848-8DAE0B422C67}"/>
              </a:ext>
            </a:extLst>
          </xdr:cNvPr>
          <xdr:cNvCxnSpPr/>
        </xdr:nvCxnSpPr>
        <xdr:spPr>
          <a:xfrm>
            <a:off x="21515849" y="3272313"/>
            <a:ext cx="4717279" cy="1706"/>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41FBFBF5-032D-4AB7-9430-15AC5C05D2C6}"/>
              </a:ext>
            </a:extLst>
          </xdr:cNvPr>
          <xdr:cNvCxnSpPr/>
        </xdr:nvCxnSpPr>
        <xdr:spPr>
          <a:xfrm>
            <a:off x="26211694" y="3272313"/>
            <a:ext cx="4717279" cy="170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857250</xdr:colOff>
      <xdr:row>0</xdr:row>
      <xdr:rowOff>523875</xdr:rowOff>
    </xdr:from>
    <xdr:to>
      <xdr:col>0</xdr:col>
      <xdr:colOff>2545516</xdr:colOff>
      <xdr:row>0</xdr:row>
      <xdr:rowOff>1533525</xdr:rowOff>
    </xdr:to>
    <xdr:pic>
      <xdr:nvPicPr>
        <xdr:cNvPr id="2" name="Imagen 1" descr="Logotipo, nombre de la empresa&#10;&#10;Descripción generada automáticamente">
          <a:extLst>
            <a:ext uri="{FF2B5EF4-FFF2-40B4-BE49-F238E27FC236}">
              <a16:creationId xmlns:a16="http://schemas.microsoft.com/office/drawing/2014/main" xmlns="" id="{78C71251-3018-4DC4-828F-8FF48D81C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523875"/>
          <a:ext cx="1688266" cy="1009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135">
          <cell r="O135">
            <v>0</v>
          </cell>
        </row>
        <row r="136">
          <cell r="O136">
            <v>0</v>
          </cell>
        </row>
        <row r="139">
          <cell r="O139">
            <v>0</v>
          </cell>
        </row>
        <row r="141">
          <cell r="O141">
            <v>0</v>
          </cell>
        </row>
        <row r="142">
          <cell r="O142">
            <v>0</v>
          </cell>
        </row>
        <row r="143">
          <cell r="O143">
            <v>0</v>
          </cell>
        </row>
        <row r="144">
          <cell r="O144">
            <v>0</v>
          </cell>
        </row>
        <row r="148">
          <cell r="O148">
            <v>0</v>
          </cell>
        </row>
        <row r="155">
          <cell r="O155">
            <v>0</v>
          </cell>
        </row>
        <row r="156">
          <cell r="O156">
            <v>0</v>
          </cell>
        </row>
        <row r="167">
          <cell r="O167">
            <v>0</v>
          </cell>
        </row>
        <row r="169">
          <cell r="O169">
            <v>0</v>
          </cell>
        </row>
        <row r="331">
          <cell r="O331">
            <v>0</v>
          </cell>
        </row>
        <row r="333">
          <cell r="O333">
            <v>0</v>
          </cell>
        </row>
        <row r="339">
          <cell r="O339">
            <v>0</v>
          </cell>
        </row>
        <row r="340">
          <cell r="O340">
            <v>0</v>
          </cell>
        </row>
        <row r="341">
          <cell r="O341">
            <v>0</v>
          </cell>
        </row>
        <row r="342">
          <cell r="O342">
            <v>0</v>
          </cell>
        </row>
        <row r="345">
          <cell r="O345">
            <v>0</v>
          </cell>
        </row>
        <row r="346">
          <cell r="O346">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
  <sheetViews>
    <sheetView tabSelected="1" zoomScale="33" zoomScaleNormal="33" workbookViewId="0">
      <selection activeCell="B2" sqref="B2:D5"/>
    </sheetView>
  </sheetViews>
  <sheetFormatPr baseColWidth="10" defaultRowHeight="15" x14ac:dyDescent="0.25"/>
  <cols>
    <col min="2" max="2" width="255.7109375" customWidth="1"/>
    <col min="3" max="3" width="52.28515625" style="158" customWidth="1"/>
    <col min="4" max="4" width="94.42578125" style="158" customWidth="1"/>
    <col min="5" max="19" width="11.42578125" style="158"/>
  </cols>
  <sheetData>
    <row r="1" spans="1:32" ht="62.25" customHeight="1" thickBot="1" x14ac:dyDescent="0.3">
      <c r="A1" s="203"/>
      <c r="B1" s="204"/>
      <c r="C1" s="205"/>
      <c r="D1" s="205"/>
      <c r="E1" s="206"/>
    </row>
    <row r="2" spans="1:32" ht="409.5" customHeight="1" x14ac:dyDescent="0.25">
      <c r="A2" s="207"/>
      <c r="B2" s="215" t="s">
        <v>912</v>
      </c>
      <c r="C2" s="216"/>
      <c r="D2" s="217"/>
      <c r="E2" s="208"/>
      <c r="T2" s="158"/>
      <c r="U2" s="158"/>
      <c r="V2" s="158"/>
      <c r="W2" s="158"/>
      <c r="X2" s="158"/>
      <c r="Y2" s="158"/>
      <c r="Z2" s="158"/>
      <c r="AA2" s="158"/>
      <c r="AB2" s="158"/>
      <c r="AC2" s="158"/>
      <c r="AD2" s="158"/>
      <c r="AE2" s="158"/>
      <c r="AF2" s="158"/>
    </row>
    <row r="3" spans="1:32" ht="381.75" customHeight="1" x14ac:dyDescent="0.25">
      <c r="A3" s="207"/>
      <c r="B3" s="218"/>
      <c r="C3" s="219"/>
      <c r="D3" s="220"/>
      <c r="E3" s="208"/>
    </row>
    <row r="4" spans="1:32" ht="12.75" customHeight="1" x14ac:dyDescent="0.25">
      <c r="A4" s="207"/>
      <c r="B4" s="218"/>
      <c r="C4" s="219"/>
      <c r="D4" s="220"/>
      <c r="E4" s="208"/>
    </row>
    <row r="5" spans="1:32" ht="15.75" thickBot="1" x14ac:dyDescent="0.3">
      <c r="A5" s="207"/>
      <c r="B5" s="221"/>
      <c r="C5" s="222"/>
      <c r="D5" s="223"/>
      <c r="E5" s="208"/>
    </row>
    <row r="6" spans="1:32" ht="53.25" customHeight="1" x14ac:dyDescent="0.25">
      <c r="A6" s="209"/>
      <c r="B6" s="210"/>
      <c r="C6" s="211"/>
      <c r="D6" s="211"/>
      <c r="E6" s="212"/>
    </row>
    <row r="7" spans="1:32" x14ac:dyDescent="0.25">
      <c r="H7" s="202"/>
    </row>
  </sheetData>
  <sheetProtection algorithmName="SHA-512" hashValue="ndRLXFnp1ZTr+x9NeYZ+oc1h/lqzbPBQ+oq4J1hV7kJLGGsLAHLmNjPBMjfBBiyIPLvl8/pNtzBAaNElxrgshA==" saltValue="6g0z+I4igP6A5vigAugRcQ==" spinCount="100000" sheet="1" objects="1" scenarios="1"/>
  <mergeCells count="1">
    <mergeCell ref="B2:D5"/>
  </mergeCells>
  <pageMargins left="0.7" right="0.7" top="0.75" bottom="0.75" header="0.3" footer="0.3"/>
  <pageSetup scale="2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75"/>
  <sheetViews>
    <sheetView zoomScale="51" zoomScaleNormal="51" workbookViewId="0">
      <selection activeCell="C4" sqref="C4:C49"/>
    </sheetView>
  </sheetViews>
  <sheetFormatPr baseColWidth="10" defaultColWidth="12.42578125" defaultRowHeight="11.25" outlineLevelCol="2" x14ac:dyDescent="0.2"/>
  <cols>
    <col min="1" max="1" width="21.7109375" style="43" customWidth="1"/>
    <col min="2" max="2" width="39" style="48" customWidth="1" outlineLevel="1"/>
    <col min="3" max="3" width="48.7109375" style="48" customWidth="1" outlineLevel="1"/>
    <col min="4" max="4" width="39.140625" style="48" customWidth="1" outlineLevel="1"/>
    <col min="5" max="5" width="36.42578125" style="49" customWidth="1"/>
    <col min="6" max="6" width="20" style="49" customWidth="1"/>
    <col min="7" max="7" width="27.28515625" style="49" customWidth="1"/>
    <col min="8" max="8" width="23.5703125" style="48" customWidth="1" outlineLevel="1"/>
    <col min="9" max="9" width="45.42578125" style="50" customWidth="1"/>
    <col min="10" max="10" width="7.28515625" style="49" customWidth="1"/>
    <col min="11" max="11" width="4.85546875" style="49" customWidth="1"/>
    <col min="12" max="14" width="8.42578125" style="48" customWidth="1"/>
    <col min="15" max="15" width="10" style="48" customWidth="1"/>
    <col min="16" max="18" width="11" style="48" customWidth="1"/>
    <col min="19" max="20" width="12" style="48" customWidth="1"/>
    <col min="21" max="21" width="10.42578125" style="48" customWidth="1"/>
    <col min="22" max="22" width="9.7109375" style="48" customWidth="1"/>
    <col min="23" max="23" width="10.140625" style="48" customWidth="1"/>
    <col min="24" max="24" width="9.7109375" style="48" customWidth="1"/>
    <col min="25" max="25" width="10.42578125" style="48" customWidth="1"/>
    <col min="26" max="26" width="12.42578125" style="47" customWidth="1"/>
    <col min="27" max="27" width="20" style="47" customWidth="1"/>
    <col min="28" max="28" width="15" style="46" customWidth="1" outlineLevel="1"/>
    <col min="29" max="29" width="18.140625" style="45" customWidth="1" outlineLevel="1"/>
    <col min="30" max="30" width="21.7109375" style="46" customWidth="1" outlineLevel="1"/>
    <col min="31" max="31" width="21.7109375" style="45" customWidth="1" outlineLevel="1"/>
    <col min="32" max="32" width="17" style="44" customWidth="1"/>
    <col min="33" max="33" width="20.28515625" style="43" customWidth="1" outlineLevel="2"/>
    <col min="34" max="34" width="23.85546875" style="43" customWidth="1"/>
    <col min="35" max="57" width="12.42578125" style="157"/>
    <col min="58" max="68" width="12.42578125" style="148"/>
    <col min="69" max="16384" width="12.42578125" style="43"/>
  </cols>
  <sheetData>
    <row r="1" spans="1:74" ht="288" customHeight="1" x14ac:dyDescent="0.2">
      <c r="A1" s="224" t="s">
        <v>913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row>
    <row r="2" spans="1:74" s="144" customFormat="1" ht="54.75" customHeight="1" x14ac:dyDescent="0.25">
      <c r="A2" s="113" t="s">
        <v>0</v>
      </c>
      <c r="B2" s="275" t="s">
        <v>679</v>
      </c>
      <c r="C2" s="276"/>
      <c r="D2" s="113" t="s">
        <v>916</v>
      </c>
      <c r="E2" s="230">
        <v>2023</v>
      </c>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7"/>
      <c r="BL2" s="147"/>
      <c r="BM2" s="147"/>
      <c r="BN2" s="147"/>
      <c r="BO2" s="147"/>
      <c r="BP2" s="147"/>
      <c r="BQ2" s="145"/>
      <c r="BR2" s="145"/>
      <c r="BS2" s="145"/>
      <c r="BT2" s="145"/>
      <c r="BU2" s="145"/>
      <c r="BV2" s="145"/>
    </row>
    <row r="3" spans="1:74" ht="63.95" customHeight="1" x14ac:dyDescent="0.2">
      <c r="A3" s="74" t="s">
        <v>1</v>
      </c>
      <c r="B3" s="132" t="s">
        <v>2</v>
      </c>
      <c r="C3" s="132" t="s">
        <v>3</v>
      </c>
      <c r="D3" s="213" t="s">
        <v>4</v>
      </c>
      <c r="E3" s="119" t="s">
        <v>5</v>
      </c>
      <c r="F3" s="151" t="s">
        <v>6</v>
      </c>
      <c r="G3" s="151" t="s">
        <v>7</v>
      </c>
      <c r="H3" s="118" t="s">
        <v>8</v>
      </c>
      <c r="I3" s="119" t="s">
        <v>9</v>
      </c>
      <c r="J3" s="243" t="s">
        <v>10</v>
      </c>
      <c r="K3" s="243"/>
      <c r="L3" s="78">
        <v>44986</v>
      </c>
      <c r="M3" s="78">
        <v>45078</v>
      </c>
      <c r="N3" s="78">
        <v>45170</v>
      </c>
      <c r="O3" s="78">
        <v>45261</v>
      </c>
      <c r="P3" s="79" t="s">
        <v>11</v>
      </c>
      <c r="Q3" s="79" t="s">
        <v>12</v>
      </c>
      <c r="R3" s="79" t="s">
        <v>13</v>
      </c>
      <c r="S3" s="79" t="s">
        <v>14</v>
      </c>
      <c r="T3" s="79" t="s">
        <v>15</v>
      </c>
      <c r="U3" s="74" t="s">
        <v>16</v>
      </c>
      <c r="V3" s="74" t="s">
        <v>17</v>
      </c>
      <c r="W3" s="74" t="s">
        <v>18</v>
      </c>
      <c r="X3" s="74" t="s">
        <v>19</v>
      </c>
      <c r="Y3" s="74" t="s">
        <v>20</v>
      </c>
      <c r="Z3" s="77" t="s">
        <v>21</v>
      </c>
      <c r="AA3" s="77" t="s">
        <v>22</v>
      </c>
      <c r="AB3" s="74" t="s">
        <v>23</v>
      </c>
      <c r="AC3" s="74" t="s">
        <v>24</v>
      </c>
      <c r="AD3" s="74" t="s">
        <v>25</v>
      </c>
      <c r="AE3" s="74" t="s">
        <v>26</v>
      </c>
      <c r="AF3" s="77" t="s">
        <v>27</v>
      </c>
      <c r="AG3" s="75" t="s">
        <v>28</v>
      </c>
      <c r="AH3" s="77" t="s">
        <v>29</v>
      </c>
    </row>
    <row r="4" spans="1:74" ht="50.1" customHeight="1" x14ac:dyDescent="0.2">
      <c r="A4" s="231" t="s">
        <v>688</v>
      </c>
      <c r="B4" s="226" t="s">
        <v>689</v>
      </c>
      <c r="C4" s="227" t="s">
        <v>691</v>
      </c>
      <c r="D4" s="228" t="s">
        <v>530</v>
      </c>
      <c r="E4" s="229" t="s">
        <v>531</v>
      </c>
      <c r="F4" s="256" t="s">
        <v>602</v>
      </c>
      <c r="G4" s="256" t="s">
        <v>579</v>
      </c>
      <c r="H4" s="238"/>
      <c r="I4" s="240" t="s">
        <v>532</v>
      </c>
      <c r="J4" s="241">
        <v>0.05</v>
      </c>
      <c r="K4" s="15" t="s">
        <v>36</v>
      </c>
      <c r="L4" s="16">
        <v>1</v>
      </c>
      <c r="M4" s="16">
        <v>0</v>
      </c>
      <c r="N4" s="16">
        <v>0</v>
      </c>
      <c r="O4" s="16">
        <v>0</v>
      </c>
      <c r="P4" s="17">
        <f>SUM(L4:L4)*J4</f>
        <v>0.05</v>
      </c>
      <c r="Q4" s="17">
        <f>SUM(M4:M4)*J4</f>
        <v>0</v>
      </c>
      <c r="R4" s="17">
        <f>SUM(N4:N4)*J4</f>
        <v>0</v>
      </c>
      <c r="S4" s="17">
        <f>SUM(O4:O4)*J4</f>
        <v>0</v>
      </c>
      <c r="T4" s="17">
        <f>MAX(P4:S4)</f>
        <v>0.05</v>
      </c>
      <c r="U4" s="242" t="e">
        <f>+P5+P9+P11+#REF!</f>
        <v>#REF!</v>
      </c>
      <c r="V4" s="242" t="e">
        <f>+Q5+Q9+Q11+#REF!</f>
        <v>#REF!</v>
      </c>
      <c r="W4" s="242" t="e">
        <f>+R5+R9+R11+#REF!</f>
        <v>#REF!</v>
      </c>
      <c r="X4" s="242" t="e">
        <f>+S5+S9+S11+#REF!</f>
        <v>#REF!</v>
      </c>
      <c r="Y4" s="242" t="e">
        <f>MAX(U4:X13)</f>
        <v>#REF!</v>
      </c>
      <c r="Z4" s="252" t="s">
        <v>533</v>
      </c>
      <c r="AA4" s="253"/>
      <c r="AB4" s="244" t="str">
        <f>+IF(L5&gt;L4,"SUPERADA",IF(L5=L4,"EQUILIBRADA",IF(L5&lt;L4,"PARA MEJORAR")))</f>
        <v>PARA MEJORAR</v>
      </c>
      <c r="AC4" s="245" t="str">
        <f>IF(COUNTIF(AB4:AB13,"PARA MEJORAR")&gt;1,"PARA MEJORAR","BIEN")</f>
        <v>BIEN</v>
      </c>
      <c r="AD4" s="246" t="str">
        <f>IF(COUNTIF(AC4:AC49,"PARA MEJORAR")&gt;=1,"PARA MEJORAR","BIEN")</f>
        <v>PARA MEJORAR</v>
      </c>
      <c r="AE4" s="245" t="str">
        <f>IF(COUNTIF(AD4:AD55,"PARA MEJORAR")&gt;=1,"PARA MEJORAR","BIEN")</f>
        <v>PARA MEJORAR</v>
      </c>
      <c r="AF4" s="247"/>
      <c r="AG4" s="254"/>
      <c r="AH4" s="68"/>
    </row>
    <row r="5" spans="1:74" ht="50.1" customHeight="1" x14ac:dyDescent="0.2">
      <c r="A5" s="231"/>
      <c r="B5" s="226"/>
      <c r="C5" s="227"/>
      <c r="D5" s="228"/>
      <c r="E5" s="229"/>
      <c r="F5" s="256"/>
      <c r="G5" s="256"/>
      <c r="H5" s="239"/>
      <c r="I5" s="240"/>
      <c r="J5" s="241"/>
      <c r="K5" s="65" t="s">
        <v>37</v>
      </c>
      <c r="L5" s="66">
        <v>0</v>
      </c>
      <c r="M5" s="66">
        <v>0</v>
      </c>
      <c r="N5" s="66">
        <v>0</v>
      </c>
      <c r="O5" s="66">
        <v>0</v>
      </c>
      <c r="P5" s="67">
        <f>SUM(L5:L5)*J4</f>
        <v>0</v>
      </c>
      <c r="Q5" s="67">
        <f>SUM(M5:M5)*J4</f>
        <v>0</v>
      </c>
      <c r="R5" s="67">
        <f>SUM(N5:N5)*J4</f>
        <v>0</v>
      </c>
      <c r="S5" s="67">
        <f>SUM(O5:O5)*J4</f>
        <v>0</v>
      </c>
      <c r="T5" s="67">
        <f>MAX(P5:S5)</f>
        <v>0</v>
      </c>
      <c r="U5" s="242"/>
      <c r="V5" s="242"/>
      <c r="W5" s="242"/>
      <c r="X5" s="242"/>
      <c r="Y5" s="242"/>
      <c r="Z5" s="252"/>
      <c r="AA5" s="253"/>
      <c r="AB5" s="244"/>
      <c r="AC5" s="245"/>
      <c r="AD5" s="246"/>
      <c r="AE5" s="245"/>
      <c r="AF5" s="247"/>
      <c r="AG5" s="254"/>
      <c r="AH5" s="68"/>
    </row>
    <row r="6" spans="1:74" ht="50.1" customHeight="1" x14ac:dyDescent="0.2">
      <c r="A6" s="231"/>
      <c r="B6" s="226"/>
      <c r="C6" s="227"/>
      <c r="D6" s="228"/>
      <c r="E6" s="229"/>
      <c r="F6" s="256"/>
      <c r="G6" s="256"/>
      <c r="H6" s="239"/>
      <c r="I6" s="240" t="s">
        <v>534</v>
      </c>
      <c r="J6" s="241">
        <v>0.35</v>
      </c>
      <c r="K6" s="15" t="s">
        <v>36</v>
      </c>
      <c r="L6" s="16">
        <v>0</v>
      </c>
      <c r="M6" s="16">
        <v>0.3</v>
      </c>
      <c r="N6" s="16">
        <v>0.6</v>
      </c>
      <c r="O6" s="16">
        <v>1</v>
      </c>
      <c r="P6" s="17">
        <f t="shared" ref="P6" si="0">SUM(L6:L6)*J6</f>
        <v>0</v>
      </c>
      <c r="Q6" s="17">
        <f t="shared" ref="Q6" si="1">SUM(M6:M6)*J6</f>
        <v>0.105</v>
      </c>
      <c r="R6" s="17">
        <f t="shared" ref="R6" si="2">SUM(N6:N6)*J6</f>
        <v>0.21</v>
      </c>
      <c r="S6" s="17">
        <f t="shared" ref="S6" si="3">SUM(O6:O6)*J6</f>
        <v>0.35</v>
      </c>
      <c r="T6" s="17">
        <f t="shared" ref="T6:T69" si="4">MAX(P6:S6)</f>
        <v>0.35</v>
      </c>
      <c r="U6" s="242"/>
      <c r="V6" s="242"/>
      <c r="W6" s="242"/>
      <c r="X6" s="242"/>
      <c r="Y6" s="242"/>
      <c r="Z6" s="252"/>
      <c r="AA6" s="253"/>
      <c r="AB6" s="244" t="str">
        <f>+IF(L7&gt;L6,"SUPERADA",IF(L7=L6,"EQUILIBRADA",IF(L7&lt;L6,"PARA MEJORAR")))</f>
        <v>EQUILIBRADA</v>
      </c>
      <c r="AC6" s="245"/>
      <c r="AD6" s="246"/>
      <c r="AE6" s="245"/>
      <c r="AF6" s="247"/>
      <c r="AG6" s="254"/>
      <c r="AH6" s="68"/>
    </row>
    <row r="7" spans="1:74" ht="50.1" customHeight="1" x14ac:dyDescent="0.2">
      <c r="A7" s="231"/>
      <c r="B7" s="226"/>
      <c r="C7" s="227"/>
      <c r="D7" s="228"/>
      <c r="E7" s="229"/>
      <c r="F7" s="256"/>
      <c r="G7" s="256"/>
      <c r="H7" s="239"/>
      <c r="I7" s="240"/>
      <c r="J7" s="241"/>
      <c r="K7" s="65" t="s">
        <v>37</v>
      </c>
      <c r="L7" s="66">
        <v>0</v>
      </c>
      <c r="M7" s="66">
        <v>0</v>
      </c>
      <c r="N7" s="66">
        <v>0</v>
      </c>
      <c r="O7" s="66">
        <v>0</v>
      </c>
      <c r="P7" s="67">
        <f t="shared" ref="P7" si="5">SUM(L7:L7)*J6</f>
        <v>0</v>
      </c>
      <c r="Q7" s="67">
        <f t="shared" ref="Q7" si="6">SUM(M7:M7)*J6</f>
        <v>0</v>
      </c>
      <c r="R7" s="67">
        <f t="shared" ref="R7" si="7">SUM(N7:N7)*J6</f>
        <v>0</v>
      </c>
      <c r="S7" s="67">
        <f t="shared" ref="S7" si="8">SUM(O7:O7)*J6</f>
        <v>0</v>
      </c>
      <c r="T7" s="67">
        <f t="shared" si="4"/>
        <v>0</v>
      </c>
      <c r="U7" s="242"/>
      <c r="V7" s="242"/>
      <c r="W7" s="242"/>
      <c r="X7" s="242"/>
      <c r="Y7" s="242"/>
      <c r="Z7" s="252"/>
      <c r="AA7" s="253"/>
      <c r="AB7" s="244"/>
      <c r="AC7" s="245"/>
      <c r="AD7" s="246"/>
      <c r="AE7" s="245"/>
      <c r="AF7" s="247"/>
      <c r="AG7" s="254"/>
      <c r="AH7" s="68"/>
    </row>
    <row r="8" spans="1:74" ht="50.1" customHeight="1" x14ac:dyDescent="0.2">
      <c r="A8" s="231"/>
      <c r="B8" s="226"/>
      <c r="C8" s="227"/>
      <c r="D8" s="228"/>
      <c r="E8" s="229"/>
      <c r="F8" s="256"/>
      <c r="G8" s="256"/>
      <c r="H8" s="239"/>
      <c r="I8" s="240" t="s">
        <v>667</v>
      </c>
      <c r="J8" s="241">
        <v>0.2</v>
      </c>
      <c r="K8" s="15" t="s">
        <v>36</v>
      </c>
      <c r="L8" s="16">
        <v>0</v>
      </c>
      <c r="M8" s="16">
        <v>0.3</v>
      </c>
      <c r="N8" s="16">
        <v>0.6</v>
      </c>
      <c r="O8" s="16">
        <v>1</v>
      </c>
      <c r="P8" s="17">
        <f t="shared" ref="P8" si="9">SUM(L8:L8)*J8</f>
        <v>0</v>
      </c>
      <c r="Q8" s="17">
        <f t="shared" ref="Q8" si="10">SUM(M8:M8)*J8</f>
        <v>0.06</v>
      </c>
      <c r="R8" s="17">
        <f t="shared" ref="R8" si="11">SUM(N8:N8)*J8</f>
        <v>0.12</v>
      </c>
      <c r="S8" s="17">
        <f t="shared" ref="S8" si="12">SUM(O8:O8)*J8</f>
        <v>0.2</v>
      </c>
      <c r="T8" s="17">
        <f t="shared" si="4"/>
        <v>0.2</v>
      </c>
      <c r="U8" s="242"/>
      <c r="V8" s="242"/>
      <c r="W8" s="242"/>
      <c r="X8" s="242"/>
      <c r="Y8" s="242"/>
      <c r="Z8" s="252"/>
      <c r="AA8" s="253"/>
      <c r="AB8" s="244" t="str">
        <f>+IF(L9&gt;L8,"SUPERADA",IF(L9=L8,"EQUILIBRADA",IF(L9&lt;L8,"PARA MEJORAR")))</f>
        <v>EQUILIBRADA</v>
      </c>
      <c r="AC8" s="245"/>
      <c r="AD8" s="246"/>
      <c r="AE8" s="245"/>
      <c r="AF8" s="247"/>
      <c r="AG8" s="254"/>
      <c r="AH8" s="68"/>
    </row>
    <row r="9" spans="1:74" ht="50.1" customHeight="1" x14ac:dyDescent="0.2">
      <c r="A9" s="231"/>
      <c r="B9" s="226"/>
      <c r="C9" s="227"/>
      <c r="D9" s="228"/>
      <c r="E9" s="229"/>
      <c r="F9" s="256"/>
      <c r="G9" s="256"/>
      <c r="H9" s="239"/>
      <c r="I9" s="240"/>
      <c r="J9" s="241"/>
      <c r="K9" s="65" t="s">
        <v>37</v>
      </c>
      <c r="L9" s="66">
        <v>0</v>
      </c>
      <c r="M9" s="66">
        <v>0</v>
      </c>
      <c r="N9" s="66">
        <v>0</v>
      </c>
      <c r="O9" s="66">
        <v>0</v>
      </c>
      <c r="P9" s="67">
        <f t="shared" ref="P9" si="13">SUM(L9:L9)*J8</f>
        <v>0</v>
      </c>
      <c r="Q9" s="67">
        <f t="shared" ref="Q9" si="14">SUM(M9:M9)*J8</f>
        <v>0</v>
      </c>
      <c r="R9" s="67">
        <f t="shared" ref="R9" si="15">SUM(N9:N9)*J8</f>
        <v>0</v>
      </c>
      <c r="S9" s="67">
        <f t="shared" ref="S9" si="16">SUM(O9:O9)*J8</f>
        <v>0</v>
      </c>
      <c r="T9" s="67">
        <f t="shared" si="4"/>
        <v>0</v>
      </c>
      <c r="U9" s="242"/>
      <c r="V9" s="242"/>
      <c r="W9" s="242"/>
      <c r="X9" s="242"/>
      <c r="Y9" s="242"/>
      <c r="Z9" s="252"/>
      <c r="AA9" s="253"/>
      <c r="AB9" s="244"/>
      <c r="AC9" s="245"/>
      <c r="AD9" s="246"/>
      <c r="AE9" s="245"/>
      <c r="AF9" s="247"/>
      <c r="AG9" s="254"/>
      <c r="AH9" s="68"/>
    </row>
    <row r="10" spans="1:74" ht="50.1" customHeight="1" x14ac:dyDescent="0.2">
      <c r="A10" s="231"/>
      <c r="B10" s="226"/>
      <c r="C10" s="227"/>
      <c r="D10" s="228"/>
      <c r="E10" s="229"/>
      <c r="F10" s="256"/>
      <c r="G10" s="256"/>
      <c r="H10" s="239"/>
      <c r="I10" s="240" t="s">
        <v>668</v>
      </c>
      <c r="J10" s="241">
        <v>0.35</v>
      </c>
      <c r="K10" s="15" t="s">
        <v>36</v>
      </c>
      <c r="L10" s="16">
        <v>0</v>
      </c>
      <c r="M10" s="16">
        <v>0.15</v>
      </c>
      <c r="N10" s="16">
        <v>0.45</v>
      </c>
      <c r="O10" s="16">
        <v>0.8</v>
      </c>
      <c r="P10" s="17">
        <f t="shared" ref="P10" si="17">SUM(L10:L10)*J10</f>
        <v>0</v>
      </c>
      <c r="Q10" s="17">
        <f t="shared" ref="Q10" si="18">SUM(M10:M10)*J10</f>
        <v>5.2499999999999998E-2</v>
      </c>
      <c r="R10" s="17">
        <f t="shared" ref="R10" si="19">SUM(N10:N10)*J10</f>
        <v>0.1575</v>
      </c>
      <c r="S10" s="17">
        <f t="shared" ref="S10" si="20">SUM(O10:O10)*J10</f>
        <v>0.27999999999999997</v>
      </c>
      <c r="T10" s="17">
        <f t="shared" si="4"/>
        <v>0.27999999999999997</v>
      </c>
      <c r="U10" s="242"/>
      <c r="V10" s="242"/>
      <c r="W10" s="242"/>
      <c r="X10" s="242"/>
      <c r="Y10" s="242"/>
      <c r="Z10" s="252"/>
      <c r="AA10" s="253"/>
      <c r="AB10" s="244" t="str">
        <f t="shared" ref="AB10" si="21">+IF(L11&gt;L10,"SUPERADA",IF(L11=L10,"EQUILIBRADA",IF(L11&lt;L10,"PARA MEJORAR")))</f>
        <v>EQUILIBRADA</v>
      </c>
      <c r="AC10" s="245"/>
      <c r="AD10" s="246"/>
      <c r="AE10" s="245"/>
      <c r="AF10" s="247"/>
      <c r="AG10" s="254"/>
      <c r="AH10" s="68"/>
    </row>
    <row r="11" spans="1:74" ht="50.1" customHeight="1" x14ac:dyDescent="0.2">
      <c r="A11" s="231"/>
      <c r="B11" s="226"/>
      <c r="C11" s="227"/>
      <c r="D11" s="228"/>
      <c r="E11" s="229"/>
      <c r="F11" s="256"/>
      <c r="G11" s="256"/>
      <c r="H11" s="239"/>
      <c r="I11" s="240"/>
      <c r="J11" s="241"/>
      <c r="K11" s="65" t="s">
        <v>37</v>
      </c>
      <c r="L11" s="66">
        <v>0</v>
      </c>
      <c r="M11" s="66">
        <v>0</v>
      </c>
      <c r="N11" s="66">
        <v>0</v>
      </c>
      <c r="O11" s="66">
        <v>0</v>
      </c>
      <c r="P11" s="67">
        <f t="shared" ref="P11" si="22">SUM(L11:L11)*J10</f>
        <v>0</v>
      </c>
      <c r="Q11" s="67">
        <f t="shared" ref="Q11" si="23">SUM(M11:M11)*J10</f>
        <v>0</v>
      </c>
      <c r="R11" s="67">
        <f t="shared" ref="R11" si="24">SUM(N11:N11)*J10</f>
        <v>0</v>
      </c>
      <c r="S11" s="67">
        <f t="shared" ref="S11" si="25">SUM(O11:O11)*J10</f>
        <v>0</v>
      </c>
      <c r="T11" s="67">
        <f t="shared" si="4"/>
        <v>0</v>
      </c>
      <c r="U11" s="242"/>
      <c r="V11" s="242"/>
      <c r="W11" s="242"/>
      <c r="X11" s="242"/>
      <c r="Y11" s="242"/>
      <c r="Z11" s="252"/>
      <c r="AA11" s="253"/>
      <c r="AB11" s="244"/>
      <c r="AC11" s="245"/>
      <c r="AD11" s="246"/>
      <c r="AE11" s="245"/>
      <c r="AF11" s="247"/>
      <c r="AG11" s="254"/>
      <c r="AH11" s="68"/>
    </row>
    <row r="12" spans="1:74" ht="50.1" customHeight="1" x14ac:dyDescent="0.2">
      <c r="A12" s="231"/>
      <c r="B12" s="226"/>
      <c r="C12" s="227"/>
      <c r="D12" s="228"/>
      <c r="E12" s="229"/>
      <c r="F12" s="256"/>
      <c r="G12" s="256"/>
      <c r="H12" s="239"/>
      <c r="I12" s="240" t="s">
        <v>669</v>
      </c>
      <c r="J12" s="241">
        <v>0.05</v>
      </c>
      <c r="K12" s="15" t="s">
        <v>36</v>
      </c>
      <c r="L12" s="16">
        <v>0</v>
      </c>
      <c r="M12" s="16">
        <v>0.15</v>
      </c>
      <c r="N12" s="16">
        <v>0.45</v>
      </c>
      <c r="O12" s="16">
        <v>0.8</v>
      </c>
      <c r="P12" s="17">
        <f t="shared" ref="P12" si="26">SUM(L12:L12)*J12</f>
        <v>0</v>
      </c>
      <c r="Q12" s="17">
        <f t="shared" ref="Q12" si="27">SUM(M12:M12)*J12</f>
        <v>7.4999999999999997E-3</v>
      </c>
      <c r="R12" s="17">
        <f t="shared" ref="R12" si="28">SUM(N12:N12)*J12</f>
        <v>2.2500000000000003E-2</v>
      </c>
      <c r="S12" s="17">
        <f t="shared" ref="S12" si="29">SUM(O12:O12)*J12</f>
        <v>4.0000000000000008E-2</v>
      </c>
      <c r="T12" s="17">
        <f t="shared" si="4"/>
        <v>4.0000000000000008E-2</v>
      </c>
      <c r="U12" s="242"/>
      <c r="V12" s="242"/>
      <c r="W12" s="242"/>
      <c r="X12" s="242"/>
      <c r="Y12" s="242"/>
      <c r="Z12" s="252"/>
      <c r="AA12" s="253"/>
      <c r="AB12" s="244" t="e">
        <f>+IF(#REF!&gt;L12,"SUPERADA",IF(#REF!=L12,"EQUILIBRADA",IF(#REF!&lt;L12,"PARA MEJORAR")))</f>
        <v>#REF!</v>
      </c>
      <c r="AC12" s="245"/>
      <c r="AD12" s="246"/>
      <c r="AE12" s="245"/>
      <c r="AF12" s="247"/>
      <c r="AG12" s="254"/>
      <c r="AH12" s="68"/>
    </row>
    <row r="13" spans="1:74" ht="50.1" customHeight="1" x14ac:dyDescent="0.2">
      <c r="A13" s="231"/>
      <c r="B13" s="226"/>
      <c r="C13" s="227"/>
      <c r="D13" s="228"/>
      <c r="E13" s="229"/>
      <c r="F13" s="256"/>
      <c r="G13" s="256"/>
      <c r="H13" s="239"/>
      <c r="I13" s="240"/>
      <c r="J13" s="241"/>
      <c r="K13" s="15"/>
      <c r="L13" s="16"/>
      <c r="M13" s="16"/>
      <c r="N13" s="16"/>
      <c r="O13" s="16"/>
      <c r="P13" s="17"/>
      <c r="Q13" s="17"/>
      <c r="R13" s="17"/>
      <c r="S13" s="17"/>
      <c r="T13" s="17"/>
      <c r="U13" s="242"/>
      <c r="V13" s="242"/>
      <c r="W13" s="242"/>
      <c r="X13" s="242"/>
      <c r="Y13" s="242"/>
      <c r="Z13" s="252"/>
      <c r="AA13" s="253"/>
      <c r="AB13" s="244"/>
      <c r="AC13" s="245"/>
      <c r="AD13" s="246"/>
      <c r="AE13" s="245"/>
      <c r="AF13" s="247"/>
      <c r="AG13" s="254"/>
      <c r="AH13" s="68"/>
    </row>
    <row r="14" spans="1:74" ht="50.1" customHeight="1" x14ac:dyDescent="0.2">
      <c r="A14" s="231"/>
      <c r="B14" s="226"/>
      <c r="C14" s="227"/>
      <c r="D14" s="228" t="s">
        <v>535</v>
      </c>
      <c r="E14" s="228" t="s">
        <v>536</v>
      </c>
      <c r="F14" s="248" t="s">
        <v>537</v>
      </c>
      <c r="G14" s="248" t="s">
        <v>538</v>
      </c>
      <c r="H14" s="232"/>
      <c r="I14" s="251" t="s">
        <v>539</v>
      </c>
      <c r="J14" s="257">
        <v>0.2</v>
      </c>
      <c r="K14" s="133" t="s">
        <v>36</v>
      </c>
      <c r="L14" s="16">
        <v>0</v>
      </c>
      <c r="M14" s="16">
        <v>1</v>
      </c>
      <c r="N14" s="16">
        <v>1</v>
      </c>
      <c r="O14" s="16">
        <v>1</v>
      </c>
      <c r="P14" s="17">
        <f t="shared" ref="P14" si="30">SUM(L14:L14)*J14</f>
        <v>0</v>
      </c>
      <c r="Q14" s="17">
        <f t="shared" ref="Q14" si="31">SUM(M14:M14)*J14</f>
        <v>0.2</v>
      </c>
      <c r="R14" s="17">
        <f t="shared" ref="R14" si="32">SUM(N14:N14)*J14</f>
        <v>0.2</v>
      </c>
      <c r="S14" s="17">
        <f t="shared" ref="S14" si="33">SUM(O14:O14)*J14</f>
        <v>0.2</v>
      </c>
      <c r="T14" s="17">
        <f t="shared" si="4"/>
        <v>0.2</v>
      </c>
      <c r="U14" s="258" t="e">
        <f>+P15+P17+P19+P21+#REF!+#REF!</f>
        <v>#REF!</v>
      </c>
      <c r="V14" s="258" t="e">
        <f>+Q15+Q17+Q19+Q21+#REF!+#REF!</f>
        <v>#REF!</v>
      </c>
      <c r="W14" s="258" t="e">
        <f>+R15+R17+R19+R21+#REF!+#REF!</f>
        <v>#REF!</v>
      </c>
      <c r="X14" s="258" t="e">
        <f>+S15+S17+S19+S21+#REF!+#REF!</f>
        <v>#REF!</v>
      </c>
      <c r="Y14" s="258" t="e">
        <f>MAX(U14:X21)</f>
        <v>#REF!</v>
      </c>
      <c r="Z14" s="252"/>
      <c r="AA14" s="253"/>
      <c r="AB14" s="244" t="str">
        <f t="shared" ref="AB14" si="34">+IF(L15&gt;L14,"SUPERADA",IF(L15=L14,"EQUILIBRADA",IF(L15&lt;L14,"PARA MEJORAR")))</f>
        <v>EQUILIBRADA</v>
      </c>
      <c r="AC14" s="255" t="str">
        <f>IF(COUNTIF(AB14:AB21,"PARA MEJORAR")&gt;1,"PARA MEJORAR","BIEN")</f>
        <v>BIEN</v>
      </c>
      <c r="AD14" s="246"/>
      <c r="AE14" s="245"/>
      <c r="AF14" s="247"/>
      <c r="AG14" s="254"/>
      <c r="AH14" s="68"/>
    </row>
    <row r="15" spans="1:74" ht="50.1" customHeight="1" x14ac:dyDescent="0.2">
      <c r="A15" s="231"/>
      <c r="B15" s="226"/>
      <c r="C15" s="227"/>
      <c r="D15" s="228"/>
      <c r="E15" s="228"/>
      <c r="F15" s="249"/>
      <c r="G15" s="249"/>
      <c r="H15" s="233"/>
      <c r="I15" s="251"/>
      <c r="J15" s="257"/>
      <c r="K15" s="134" t="s">
        <v>37</v>
      </c>
      <c r="L15" s="66">
        <v>0</v>
      </c>
      <c r="M15" s="66">
        <v>0</v>
      </c>
      <c r="N15" s="66">
        <v>0</v>
      </c>
      <c r="O15" s="66">
        <v>0</v>
      </c>
      <c r="P15" s="67">
        <f t="shared" ref="P15" si="35">SUM(L15:L15)*J14</f>
        <v>0</v>
      </c>
      <c r="Q15" s="67">
        <f t="shared" ref="Q15" si="36">SUM(M15:M15)*J14</f>
        <v>0</v>
      </c>
      <c r="R15" s="67">
        <f t="shared" ref="R15" si="37">SUM(N15:N15)*J14</f>
        <v>0</v>
      </c>
      <c r="S15" s="67">
        <f t="shared" ref="S15" si="38">SUM(O15:O15)*J14</f>
        <v>0</v>
      </c>
      <c r="T15" s="67">
        <f t="shared" si="4"/>
        <v>0</v>
      </c>
      <c r="U15" s="258"/>
      <c r="V15" s="258"/>
      <c r="W15" s="258"/>
      <c r="X15" s="258"/>
      <c r="Y15" s="258"/>
      <c r="Z15" s="252"/>
      <c r="AA15" s="253"/>
      <c r="AB15" s="244"/>
      <c r="AC15" s="255"/>
      <c r="AD15" s="246"/>
      <c r="AE15" s="245"/>
      <c r="AF15" s="247"/>
      <c r="AG15" s="254"/>
      <c r="AH15" s="68"/>
    </row>
    <row r="16" spans="1:74" ht="50.1" customHeight="1" x14ac:dyDescent="0.2">
      <c r="A16" s="231"/>
      <c r="B16" s="226"/>
      <c r="C16" s="227"/>
      <c r="D16" s="228"/>
      <c r="E16" s="228"/>
      <c r="F16" s="249"/>
      <c r="G16" s="249"/>
      <c r="H16" s="233"/>
      <c r="I16" s="251" t="s">
        <v>540</v>
      </c>
      <c r="J16" s="257">
        <v>0.4</v>
      </c>
      <c r="K16" s="133" t="s">
        <v>36</v>
      </c>
      <c r="L16" s="16">
        <v>0</v>
      </c>
      <c r="M16" s="16">
        <v>0.2</v>
      </c>
      <c r="N16" s="16">
        <v>0.6</v>
      </c>
      <c r="O16" s="16">
        <v>1</v>
      </c>
      <c r="P16" s="17">
        <f t="shared" ref="P16" si="39">SUM(L16:L16)*J16</f>
        <v>0</v>
      </c>
      <c r="Q16" s="17">
        <f t="shared" ref="Q16" si="40">SUM(M16:M16)*J16</f>
        <v>8.0000000000000016E-2</v>
      </c>
      <c r="R16" s="17">
        <f t="shared" ref="R16" si="41">SUM(N16:N16)*J16</f>
        <v>0.24</v>
      </c>
      <c r="S16" s="17">
        <f t="shared" ref="S16" si="42">SUM(O16:O16)*J16</f>
        <v>0.4</v>
      </c>
      <c r="T16" s="17">
        <f t="shared" si="4"/>
        <v>0.4</v>
      </c>
      <c r="U16" s="258"/>
      <c r="V16" s="258"/>
      <c r="W16" s="258"/>
      <c r="X16" s="258"/>
      <c r="Y16" s="258"/>
      <c r="Z16" s="252"/>
      <c r="AA16" s="253"/>
      <c r="AB16" s="244" t="str">
        <f t="shared" ref="AB16" si="43">+IF(L17&gt;L16,"SUPERADA",IF(L17=L16,"EQUILIBRADA",IF(L17&lt;L16,"PARA MEJORAR")))</f>
        <v>EQUILIBRADA</v>
      </c>
      <c r="AC16" s="255"/>
      <c r="AD16" s="246"/>
      <c r="AE16" s="245"/>
      <c r="AF16" s="247"/>
      <c r="AG16" s="254"/>
      <c r="AH16" s="68"/>
    </row>
    <row r="17" spans="1:34" ht="50.1" customHeight="1" x14ac:dyDescent="0.2">
      <c r="A17" s="231"/>
      <c r="B17" s="226"/>
      <c r="C17" s="227"/>
      <c r="D17" s="228"/>
      <c r="E17" s="228"/>
      <c r="F17" s="249"/>
      <c r="G17" s="249"/>
      <c r="H17" s="233"/>
      <c r="I17" s="251"/>
      <c r="J17" s="257"/>
      <c r="K17" s="134" t="s">
        <v>37</v>
      </c>
      <c r="L17" s="66">
        <v>0</v>
      </c>
      <c r="M17" s="66">
        <v>0</v>
      </c>
      <c r="N17" s="66">
        <v>0</v>
      </c>
      <c r="O17" s="66">
        <v>0</v>
      </c>
      <c r="P17" s="67">
        <f t="shared" ref="P17" si="44">SUM(L17:L17)*J16</f>
        <v>0</v>
      </c>
      <c r="Q17" s="67">
        <f t="shared" ref="Q17" si="45">SUM(M17:M17)*J16</f>
        <v>0</v>
      </c>
      <c r="R17" s="67">
        <f t="shared" ref="R17" si="46">SUM(N17:N17)*J16</f>
        <v>0</v>
      </c>
      <c r="S17" s="67">
        <f t="shared" ref="S17" si="47">SUM(O17:O17)*J16</f>
        <v>0</v>
      </c>
      <c r="T17" s="67">
        <f t="shared" si="4"/>
        <v>0</v>
      </c>
      <c r="U17" s="258"/>
      <c r="V17" s="258"/>
      <c r="W17" s="258"/>
      <c r="X17" s="258"/>
      <c r="Y17" s="258"/>
      <c r="Z17" s="252"/>
      <c r="AA17" s="253"/>
      <c r="AB17" s="244"/>
      <c r="AC17" s="255"/>
      <c r="AD17" s="246"/>
      <c r="AE17" s="245"/>
      <c r="AF17" s="247"/>
      <c r="AG17" s="254"/>
      <c r="AH17" s="68"/>
    </row>
    <row r="18" spans="1:34" ht="50.1" customHeight="1" x14ac:dyDescent="0.2">
      <c r="A18" s="231"/>
      <c r="B18" s="226"/>
      <c r="C18" s="227"/>
      <c r="D18" s="228"/>
      <c r="E18" s="228"/>
      <c r="F18" s="249"/>
      <c r="G18" s="249"/>
      <c r="H18" s="233"/>
      <c r="I18" s="251" t="s">
        <v>541</v>
      </c>
      <c r="J18" s="257">
        <v>0.2</v>
      </c>
      <c r="K18" s="133" t="s">
        <v>36</v>
      </c>
      <c r="L18" s="16">
        <v>0</v>
      </c>
      <c r="M18" s="16">
        <v>0</v>
      </c>
      <c r="N18" s="16">
        <v>0.8</v>
      </c>
      <c r="O18" s="16">
        <v>1</v>
      </c>
      <c r="P18" s="17">
        <f t="shared" ref="P18" si="48">SUM(L18:L18)*J18</f>
        <v>0</v>
      </c>
      <c r="Q18" s="17">
        <f t="shared" ref="Q18" si="49">SUM(M18:M18)*J18</f>
        <v>0</v>
      </c>
      <c r="R18" s="17">
        <f t="shared" ref="R18" si="50">SUM(N18:N18)*J18</f>
        <v>0.16000000000000003</v>
      </c>
      <c r="S18" s="17">
        <f t="shared" ref="S18" si="51">SUM(O18:O18)*J18</f>
        <v>0.2</v>
      </c>
      <c r="T18" s="17">
        <f t="shared" si="4"/>
        <v>0.2</v>
      </c>
      <c r="U18" s="258"/>
      <c r="V18" s="258"/>
      <c r="W18" s="258"/>
      <c r="X18" s="258"/>
      <c r="Y18" s="258"/>
      <c r="Z18" s="252"/>
      <c r="AA18" s="253"/>
      <c r="AB18" s="244" t="str">
        <f t="shared" ref="AB18" si="52">+IF(L19&gt;L18,"SUPERADA",IF(L19=L18,"EQUILIBRADA",IF(L19&lt;L18,"PARA MEJORAR")))</f>
        <v>EQUILIBRADA</v>
      </c>
      <c r="AC18" s="255"/>
      <c r="AD18" s="246"/>
      <c r="AE18" s="245"/>
      <c r="AF18" s="247"/>
      <c r="AG18" s="254"/>
      <c r="AH18" s="68"/>
    </row>
    <row r="19" spans="1:34" ht="50.1" customHeight="1" x14ac:dyDescent="0.2">
      <c r="A19" s="231"/>
      <c r="B19" s="226"/>
      <c r="C19" s="227"/>
      <c r="D19" s="228"/>
      <c r="E19" s="228"/>
      <c r="F19" s="249"/>
      <c r="G19" s="249"/>
      <c r="H19" s="233"/>
      <c r="I19" s="251"/>
      <c r="J19" s="257"/>
      <c r="K19" s="134" t="s">
        <v>37</v>
      </c>
      <c r="L19" s="66">
        <v>0</v>
      </c>
      <c r="M19" s="66">
        <v>0</v>
      </c>
      <c r="N19" s="66">
        <v>0</v>
      </c>
      <c r="O19" s="66">
        <v>0</v>
      </c>
      <c r="P19" s="67">
        <f t="shared" ref="P19" si="53">SUM(L19:L19)*J18</f>
        <v>0</v>
      </c>
      <c r="Q19" s="67">
        <f t="shared" ref="Q19" si="54">SUM(M19:M19)*J18</f>
        <v>0</v>
      </c>
      <c r="R19" s="67">
        <f t="shared" ref="R19" si="55">SUM(N19:N19)*J18</f>
        <v>0</v>
      </c>
      <c r="S19" s="67">
        <f t="shared" ref="S19" si="56">SUM(O19:O19)*J18</f>
        <v>0</v>
      </c>
      <c r="T19" s="67">
        <f t="shared" si="4"/>
        <v>0</v>
      </c>
      <c r="U19" s="258"/>
      <c r="V19" s="258"/>
      <c r="W19" s="258"/>
      <c r="X19" s="258"/>
      <c r="Y19" s="258"/>
      <c r="Z19" s="252"/>
      <c r="AA19" s="253"/>
      <c r="AB19" s="244"/>
      <c r="AC19" s="255"/>
      <c r="AD19" s="246"/>
      <c r="AE19" s="245"/>
      <c r="AF19" s="247"/>
      <c r="AG19" s="254"/>
      <c r="AH19" s="68"/>
    </row>
    <row r="20" spans="1:34" ht="50.1" customHeight="1" x14ac:dyDescent="0.2">
      <c r="A20" s="231"/>
      <c r="B20" s="226"/>
      <c r="C20" s="227"/>
      <c r="D20" s="228"/>
      <c r="E20" s="228"/>
      <c r="F20" s="249"/>
      <c r="G20" s="249"/>
      <c r="H20" s="233"/>
      <c r="I20" s="251" t="s">
        <v>542</v>
      </c>
      <c r="J20" s="257">
        <v>0.2</v>
      </c>
      <c r="K20" s="133" t="s">
        <v>36</v>
      </c>
      <c r="L20" s="16">
        <v>0.25</v>
      </c>
      <c r="M20" s="16">
        <v>0.5</v>
      </c>
      <c r="N20" s="16">
        <v>0.75</v>
      </c>
      <c r="O20" s="16">
        <v>1</v>
      </c>
      <c r="P20" s="17">
        <f t="shared" ref="P20" si="57">SUM(L20:L20)*J20</f>
        <v>0.05</v>
      </c>
      <c r="Q20" s="17">
        <f t="shared" ref="Q20" si="58">SUM(M20:M20)*J20</f>
        <v>0.1</v>
      </c>
      <c r="R20" s="17">
        <f t="shared" ref="R20" si="59">SUM(N20:N20)*J20</f>
        <v>0.15000000000000002</v>
      </c>
      <c r="S20" s="17">
        <f t="shared" ref="S20" si="60">SUM(O20:O20)*J20</f>
        <v>0.2</v>
      </c>
      <c r="T20" s="17">
        <f t="shared" si="4"/>
        <v>0.2</v>
      </c>
      <c r="U20" s="258"/>
      <c r="V20" s="258"/>
      <c r="W20" s="258"/>
      <c r="X20" s="258"/>
      <c r="Y20" s="258"/>
      <c r="Z20" s="252"/>
      <c r="AA20" s="253"/>
      <c r="AB20" s="244" t="str">
        <f t="shared" ref="AB20" si="61">+IF(L21&gt;L20,"SUPERADA",IF(L21=L20,"EQUILIBRADA",IF(L21&lt;L20,"PARA MEJORAR")))</f>
        <v>PARA MEJORAR</v>
      </c>
      <c r="AC20" s="255"/>
      <c r="AD20" s="246"/>
      <c r="AE20" s="245"/>
      <c r="AF20" s="247"/>
      <c r="AG20" s="254"/>
      <c r="AH20" s="68"/>
    </row>
    <row r="21" spans="1:34" ht="50.1" customHeight="1" x14ac:dyDescent="0.2">
      <c r="A21" s="231"/>
      <c r="B21" s="226"/>
      <c r="C21" s="227"/>
      <c r="D21" s="228"/>
      <c r="E21" s="228"/>
      <c r="F21" s="250"/>
      <c r="G21" s="250"/>
      <c r="H21" s="234"/>
      <c r="I21" s="251"/>
      <c r="J21" s="257"/>
      <c r="K21" s="134" t="s">
        <v>37</v>
      </c>
      <c r="L21" s="66">
        <v>0</v>
      </c>
      <c r="M21" s="66">
        <v>0</v>
      </c>
      <c r="N21" s="66">
        <v>0</v>
      </c>
      <c r="O21" s="66">
        <v>0</v>
      </c>
      <c r="P21" s="67">
        <f t="shared" ref="P21" si="62">SUM(L21:L21)*J20</f>
        <v>0</v>
      </c>
      <c r="Q21" s="67">
        <f t="shared" ref="Q21" si="63">SUM(M21:M21)*J20</f>
        <v>0</v>
      </c>
      <c r="R21" s="67">
        <f t="shared" ref="R21" si="64">SUM(N21:N21)*J20</f>
        <v>0</v>
      </c>
      <c r="S21" s="67">
        <f t="shared" ref="S21" si="65">SUM(O21:O21)*J20</f>
        <v>0</v>
      </c>
      <c r="T21" s="67">
        <f t="shared" si="4"/>
        <v>0</v>
      </c>
      <c r="U21" s="258"/>
      <c r="V21" s="258"/>
      <c r="W21" s="258"/>
      <c r="X21" s="258"/>
      <c r="Y21" s="258"/>
      <c r="Z21" s="252"/>
      <c r="AA21" s="253"/>
      <c r="AB21" s="244"/>
      <c r="AC21" s="255"/>
      <c r="AD21" s="246"/>
      <c r="AE21" s="245"/>
      <c r="AF21" s="247"/>
      <c r="AG21" s="254"/>
      <c r="AH21" s="68"/>
    </row>
    <row r="22" spans="1:34" ht="50.1" customHeight="1" x14ac:dyDescent="0.2">
      <c r="A22" s="231"/>
      <c r="B22" s="226"/>
      <c r="C22" s="227"/>
      <c r="D22" s="228" t="s">
        <v>543</v>
      </c>
      <c r="E22" s="228" t="s">
        <v>544</v>
      </c>
      <c r="F22" s="259" t="s">
        <v>545</v>
      </c>
      <c r="G22" s="259" t="s">
        <v>546</v>
      </c>
      <c r="H22" s="232"/>
      <c r="I22" s="251" t="s">
        <v>670</v>
      </c>
      <c r="J22" s="241">
        <v>0.1</v>
      </c>
      <c r="K22" s="15" t="s">
        <v>36</v>
      </c>
      <c r="L22" s="16">
        <f>'[1]I TRIM - PA 2022'!O21</f>
        <v>0</v>
      </c>
      <c r="M22" s="16">
        <v>1</v>
      </c>
      <c r="N22" s="16">
        <v>1</v>
      </c>
      <c r="O22" s="16">
        <v>1</v>
      </c>
      <c r="P22" s="17">
        <f t="shared" ref="P22" si="66">SUM(L22:L22)*J22</f>
        <v>0</v>
      </c>
      <c r="Q22" s="17">
        <f t="shared" ref="Q22" si="67">SUM(M22:M22)*J22</f>
        <v>0.1</v>
      </c>
      <c r="R22" s="17">
        <f t="shared" ref="R22" si="68">SUM(N22:N22)*J22</f>
        <v>0.1</v>
      </c>
      <c r="S22" s="17">
        <f t="shared" ref="S22" si="69">SUM(O22:O22)*J22</f>
        <v>0.1</v>
      </c>
      <c r="T22" s="17">
        <f t="shared" si="4"/>
        <v>0.1</v>
      </c>
      <c r="U22" s="135"/>
      <c r="V22" s="135"/>
      <c r="W22" s="135"/>
      <c r="X22" s="135"/>
      <c r="Y22" s="135"/>
      <c r="Z22" s="252"/>
      <c r="AA22" s="136"/>
      <c r="AB22" s="37"/>
      <c r="AC22" s="70"/>
      <c r="AD22" s="246"/>
      <c r="AE22" s="245"/>
      <c r="AF22" s="247"/>
      <c r="AG22" s="69"/>
      <c r="AH22" s="68"/>
    </row>
    <row r="23" spans="1:34" ht="50.1" customHeight="1" x14ac:dyDescent="0.2">
      <c r="A23" s="231"/>
      <c r="B23" s="226"/>
      <c r="C23" s="227"/>
      <c r="D23" s="228"/>
      <c r="E23" s="228"/>
      <c r="F23" s="259"/>
      <c r="G23" s="259"/>
      <c r="H23" s="233"/>
      <c r="I23" s="251"/>
      <c r="J23" s="241"/>
      <c r="K23" s="65" t="s">
        <v>37</v>
      </c>
      <c r="L23" s="66">
        <f>'[1]I TRIM - PA 2022'!O22</f>
        <v>0</v>
      </c>
      <c r="M23" s="66">
        <v>0</v>
      </c>
      <c r="N23" s="66">
        <v>0</v>
      </c>
      <c r="O23" s="66">
        <v>0</v>
      </c>
      <c r="P23" s="67">
        <f t="shared" ref="P23" si="70">SUM(L23:L23)*J22</f>
        <v>0</v>
      </c>
      <c r="Q23" s="67">
        <f t="shared" ref="Q23" si="71">SUM(M23:M23)*J22</f>
        <v>0</v>
      </c>
      <c r="R23" s="67">
        <f t="shared" ref="R23" si="72">SUM(N23:N23)*J22</f>
        <v>0</v>
      </c>
      <c r="S23" s="67">
        <f t="shared" ref="S23" si="73">SUM(O23:O23)*J22</f>
        <v>0</v>
      </c>
      <c r="T23" s="67">
        <f t="shared" si="4"/>
        <v>0</v>
      </c>
      <c r="U23" s="135"/>
      <c r="V23" s="135"/>
      <c r="W23" s="135"/>
      <c r="X23" s="135"/>
      <c r="Y23" s="135"/>
      <c r="Z23" s="252"/>
      <c r="AA23" s="136"/>
      <c r="AB23" s="37"/>
      <c r="AC23" s="70"/>
      <c r="AD23" s="246"/>
      <c r="AE23" s="245"/>
      <c r="AF23" s="247"/>
      <c r="AG23" s="69"/>
      <c r="AH23" s="68"/>
    </row>
    <row r="24" spans="1:34" ht="50.1" customHeight="1" x14ac:dyDescent="0.2">
      <c r="A24" s="231"/>
      <c r="B24" s="226"/>
      <c r="C24" s="227"/>
      <c r="D24" s="228"/>
      <c r="E24" s="228"/>
      <c r="F24" s="259"/>
      <c r="G24" s="259"/>
      <c r="H24" s="233"/>
      <c r="I24" s="251" t="s">
        <v>547</v>
      </c>
      <c r="J24" s="241">
        <v>0.2</v>
      </c>
      <c r="K24" s="15" t="s">
        <v>36</v>
      </c>
      <c r="L24" s="16">
        <f>'[1]I TRIM - PA 2022'!O23</f>
        <v>0</v>
      </c>
      <c r="M24" s="16">
        <v>1</v>
      </c>
      <c r="N24" s="16">
        <v>1</v>
      </c>
      <c r="O24" s="16">
        <v>1</v>
      </c>
      <c r="P24" s="17">
        <f t="shared" ref="P24" si="74">SUM(L24:L24)*J24</f>
        <v>0</v>
      </c>
      <c r="Q24" s="17">
        <f t="shared" ref="Q24" si="75">SUM(M24:M24)*J24</f>
        <v>0.2</v>
      </c>
      <c r="R24" s="17">
        <f t="shared" ref="R24" si="76">SUM(N24:N24)*J24</f>
        <v>0.2</v>
      </c>
      <c r="S24" s="17">
        <f t="shared" ref="S24" si="77">SUM(O24:O24)*J24</f>
        <v>0.2</v>
      </c>
      <c r="T24" s="17">
        <f t="shared" si="4"/>
        <v>0.2</v>
      </c>
      <c r="U24" s="135"/>
      <c r="V24" s="135"/>
      <c r="W24" s="135"/>
      <c r="X24" s="135"/>
      <c r="Y24" s="135"/>
      <c r="Z24" s="252"/>
      <c r="AA24" s="136"/>
      <c r="AB24" s="37"/>
      <c r="AC24" s="70"/>
      <c r="AD24" s="246"/>
      <c r="AE24" s="245"/>
      <c r="AF24" s="247"/>
      <c r="AG24" s="69"/>
      <c r="AH24" s="68"/>
    </row>
    <row r="25" spans="1:34" ht="50.1" customHeight="1" x14ac:dyDescent="0.2">
      <c r="A25" s="231"/>
      <c r="B25" s="226"/>
      <c r="C25" s="227"/>
      <c r="D25" s="228"/>
      <c r="E25" s="228"/>
      <c r="F25" s="259"/>
      <c r="G25" s="259"/>
      <c r="H25" s="233"/>
      <c r="I25" s="251"/>
      <c r="J25" s="241"/>
      <c r="K25" s="65" t="s">
        <v>37</v>
      </c>
      <c r="L25" s="66">
        <f>'[1]I TRIM - PA 2022'!O24</f>
        <v>0</v>
      </c>
      <c r="M25" s="66">
        <v>0</v>
      </c>
      <c r="N25" s="66">
        <v>0</v>
      </c>
      <c r="O25" s="66">
        <v>0</v>
      </c>
      <c r="P25" s="67">
        <f t="shared" ref="P25" si="78">SUM(L25:L25)*J24</f>
        <v>0</v>
      </c>
      <c r="Q25" s="67">
        <f t="shared" ref="Q25" si="79">SUM(M25:M25)*J24</f>
        <v>0</v>
      </c>
      <c r="R25" s="67">
        <f t="shared" ref="R25" si="80">SUM(N25:N25)*J24</f>
        <v>0</v>
      </c>
      <c r="S25" s="67">
        <f t="shared" ref="S25" si="81">SUM(O25:O25)*J24</f>
        <v>0</v>
      </c>
      <c r="T25" s="67">
        <f t="shared" si="4"/>
        <v>0</v>
      </c>
      <c r="U25" s="135"/>
      <c r="V25" s="135"/>
      <c r="W25" s="135"/>
      <c r="X25" s="135"/>
      <c r="Y25" s="135"/>
      <c r="Z25" s="252"/>
      <c r="AA25" s="136"/>
      <c r="AB25" s="37"/>
      <c r="AC25" s="70"/>
      <c r="AD25" s="246"/>
      <c r="AE25" s="245"/>
      <c r="AF25" s="247"/>
      <c r="AG25" s="69"/>
      <c r="AH25" s="68"/>
    </row>
    <row r="26" spans="1:34" ht="50.1" customHeight="1" x14ac:dyDescent="0.2">
      <c r="A26" s="231"/>
      <c r="B26" s="226"/>
      <c r="C26" s="227"/>
      <c r="D26" s="228"/>
      <c r="E26" s="228"/>
      <c r="F26" s="259"/>
      <c r="G26" s="259"/>
      <c r="H26" s="233"/>
      <c r="I26" s="251" t="s">
        <v>548</v>
      </c>
      <c r="J26" s="241">
        <v>0.2</v>
      </c>
      <c r="K26" s="15" t="s">
        <v>36</v>
      </c>
      <c r="L26" s="16">
        <f>'[1]I TRIM - PA 2022'!O25</f>
        <v>0</v>
      </c>
      <c r="M26" s="16">
        <v>0.5</v>
      </c>
      <c r="N26" s="16">
        <v>1</v>
      </c>
      <c r="O26" s="16">
        <v>1</v>
      </c>
      <c r="P26" s="17">
        <f t="shared" ref="P26" si="82">SUM(L26:L26)*J26</f>
        <v>0</v>
      </c>
      <c r="Q26" s="17">
        <f t="shared" ref="Q26" si="83">SUM(M26:M26)*J26</f>
        <v>0.1</v>
      </c>
      <c r="R26" s="17">
        <f t="shared" ref="R26" si="84">SUM(N26:N26)*J26</f>
        <v>0.2</v>
      </c>
      <c r="S26" s="17">
        <f t="shared" ref="S26" si="85">SUM(O26:O26)*J26</f>
        <v>0.2</v>
      </c>
      <c r="T26" s="17">
        <f t="shared" si="4"/>
        <v>0.2</v>
      </c>
      <c r="U26" s="135"/>
      <c r="V26" s="135"/>
      <c r="W26" s="135"/>
      <c r="X26" s="135"/>
      <c r="Y26" s="135"/>
      <c r="Z26" s="252"/>
      <c r="AA26" s="136"/>
      <c r="AB26" s="37"/>
      <c r="AC26" s="70"/>
      <c r="AD26" s="246"/>
      <c r="AE26" s="245"/>
      <c r="AF26" s="247"/>
      <c r="AG26" s="69"/>
      <c r="AH26" s="68"/>
    </row>
    <row r="27" spans="1:34" ht="50.1" customHeight="1" x14ac:dyDescent="0.2">
      <c r="A27" s="231"/>
      <c r="B27" s="226"/>
      <c r="C27" s="227"/>
      <c r="D27" s="228"/>
      <c r="E27" s="228"/>
      <c r="F27" s="259"/>
      <c r="G27" s="259"/>
      <c r="H27" s="233"/>
      <c r="I27" s="251"/>
      <c r="J27" s="241"/>
      <c r="K27" s="65" t="s">
        <v>37</v>
      </c>
      <c r="L27" s="66">
        <f>'[1]I TRIM - PA 2022'!O26</f>
        <v>0</v>
      </c>
      <c r="M27" s="66">
        <v>0</v>
      </c>
      <c r="N27" s="66">
        <v>0</v>
      </c>
      <c r="O27" s="66">
        <v>0</v>
      </c>
      <c r="P27" s="67">
        <f t="shared" ref="P27" si="86">SUM(L27:L27)*J26</f>
        <v>0</v>
      </c>
      <c r="Q27" s="67">
        <f t="shared" ref="Q27" si="87">SUM(M27:M27)*J26</f>
        <v>0</v>
      </c>
      <c r="R27" s="67">
        <f t="shared" ref="R27" si="88">SUM(N27:N27)*J26</f>
        <v>0</v>
      </c>
      <c r="S27" s="67">
        <f t="shared" ref="S27" si="89">SUM(O27:O27)*J26</f>
        <v>0</v>
      </c>
      <c r="T27" s="67">
        <f t="shared" si="4"/>
        <v>0</v>
      </c>
      <c r="U27" s="135"/>
      <c r="V27" s="135"/>
      <c r="W27" s="135"/>
      <c r="X27" s="135"/>
      <c r="Y27" s="135"/>
      <c r="Z27" s="252"/>
      <c r="AA27" s="136"/>
      <c r="AB27" s="37"/>
      <c r="AC27" s="70"/>
      <c r="AD27" s="246"/>
      <c r="AE27" s="245"/>
      <c r="AF27" s="247"/>
      <c r="AG27" s="69"/>
      <c r="AH27" s="68"/>
    </row>
    <row r="28" spans="1:34" ht="50.1" customHeight="1" x14ac:dyDescent="0.2">
      <c r="A28" s="231"/>
      <c r="B28" s="226"/>
      <c r="C28" s="227"/>
      <c r="D28" s="228"/>
      <c r="E28" s="228"/>
      <c r="F28" s="259"/>
      <c r="G28" s="259"/>
      <c r="H28" s="233"/>
      <c r="I28" s="251" t="s">
        <v>549</v>
      </c>
      <c r="J28" s="241">
        <v>0.3</v>
      </c>
      <c r="K28" s="15" t="s">
        <v>36</v>
      </c>
      <c r="L28" s="16">
        <f>'[1]I TRIM - PA 2022'!O27</f>
        <v>0</v>
      </c>
      <c r="M28" s="16">
        <v>0</v>
      </c>
      <c r="N28" s="16">
        <v>0.5</v>
      </c>
      <c r="O28" s="16">
        <v>1</v>
      </c>
      <c r="P28" s="17">
        <f t="shared" ref="P28" si="90">SUM(L28:L28)*J28</f>
        <v>0</v>
      </c>
      <c r="Q28" s="17">
        <f t="shared" ref="Q28" si="91">SUM(M28:M28)*J28</f>
        <v>0</v>
      </c>
      <c r="R28" s="17">
        <f t="shared" ref="R28" si="92">SUM(N28:N28)*J28</f>
        <v>0.15</v>
      </c>
      <c r="S28" s="17">
        <f t="shared" ref="S28" si="93">SUM(O28:O28)*J28</f>
        <v>0.3</v>
      </c>
      <c r="T28" s="17">
        <f t="shared" si="4"/>
        <v>0.3</v>
      </c>
      <c r="U28" s="135"/>
      <c r="V28" s="135"/>
      <c r="W28" s="135"/>
      <c r="X28" s="135"/>
      <c r="Y28" s="135"/>
      <c r="Z28" s="252"/>
      <c r="AA28" s="136"/>
      <c r="AB28" s="37"/>
      <c r="AC28" s="70"/>
      <c r="AD28" s="246"/>
      <c r="AE28" s="245"/>
      <c r="AF28" s="247"/>
      <c r="AG28" s="69"/>
      <c r="AH28" s="68"/>
    </row>
    <row r="29" spans="1:34" ht="50.1" customHeight="1" x14ac:dyDescent="0.2">
      <c r="A29" s="231"/>
      <c r="B29" s="226"/>
      <c r="C29" s="227"/>
      <c r="D29" s="228"/>
      <c r="E29" s="228"/>
      <c r="F29" s="259"/>
      <c r="G29" s="259"/>
      <c r="H29" s="233"/>
      <c r="I29" s="251"/>
      <c r="J29" s="241"/>
      <c r="K29" s="65" t="s">
        <v>37</v>
      </c>
      <c r="L29" s="66">
        <f>'[1]I TRIM - PA 2022'!O28</f>
        <v>0</v>
      </c>
      <c r="M29" s="66">
        <v>0</v>
      </c>
      <c r="N29" s="66">
        <v>0</v>
      </c>
      <c r="O29" s="66">
        <v>0</v>
      </c>
      <c r="P29" s="67">
        <f t="shared" ref="P29" si="94">SUM(L29:L29)*J28</f>
        <v>0</v>
      </c>
      <c r="Q29" s="67">
        <f t="shared" ref="Q29" si="95">SUM(M29:M29)*J28</f>
        <v>0</v>
      </c>
      <c r="R29" s="67">
        <f t="shared" ref="R29" si="96">SUM(N29:N29)*J28</f>
        <v>0</v>
      </c>
      <c r="S29" s="67">
        <f t="shared" ref="S29" si="97">SUM(O29:O29)*J28</f>
        <v>0</v>
      </c>
      <c r="T29" s="67">
        <f t="shared" si="4"/>
        <v>0</v>
      </c>
      <c r="U29" s="135"/>
      <c r="V29" s="135"/>
      <c r="W29" s="135"/>
      <c r="X29" s="135"/>
      <c r="Y29" s="135"/>
      <c r="Z29" s="252"/>
      <c r="AA29" s="136"/>
      <c r="AB29" s="37"/>
      <c r="AC29" s="70"/>
      <c r="AD29" s="246"/>
      <c r="AE29" s="245"/>
      <c r="AF29" s="247"/>
      <c r="AG29" s="69"/>
      <c r="AH29" s="68"/>
    </row>
    <row r="30" spans="1:34" ht="50.1" customHeight="1" x14ac:dyDescent="0.2">
      <c r="A30" s="231"/>
      <c r="B30" s="226"/>
      <c r="C30" s="227"/>
      <c r="D30" s="228"/>
      <c r="E30" s="228"/>
      <c r="F30" s="259"/>
      <c r="G30" s="259"/>
      <c r="H30" s="233"/>
      <c r="I30" s="251" t="s">
        <v>550</v>
      </c>
      <c r="J30" s="241">
        <v>0.1</v>
      </c>
      <c r="K30" s="15" t="s">
        <v>36</v>
      </c>
      <c r="L30" s="16">
        <f>'[1]I TRIM - PA 2022'!O29</f>
        <v>0</v>
      </c>
      <c r="M30" s="16">
        <v>0</v>
      </c>
      <c r="N30" s="16">
        <v>0</v>
      </c>
      <c r="O30" s="16">
        <v>1</v>
      </c>
      <c r="P30" s="17">
        <f t="shared" ref="P30" si="98">SUM(L30:L30)*J30</f>
        <v>0</v>
      </c>
      <c r="Q30" s="17">
        <f t="shared" ref="Q30" si="99">SUM(M30:M30)*J30</f>
        <v>0</v>
      </c>
      <c r="R30" s="17">
        <f t="shared" ref="R30" si="100">SUM(N30:N30)*J30</f>
        <v>0</v>
      </c>
      <c r="S30" s="17">
        <f t="shared" ref="S30" si="101">SUM(O30:O30)*J30</f>
        <v>0.1</v>
      </c>
      <c r="T30" s="17">
        <f t="shared" si="4"/>
        <v>0.1</v>
      </c>
      <c r="U30" s="135"/>
      <c r="V30" s="135"/>
      <c r="W30" s="135"/>
      <c r="X30" s="135"/>
      <c r="Y30" s="135"/>
      <c r="Z30" s="252"/>
      <c r="AA30" s="136"/>
      <c r="AB30" s="37"/>
      <c r="AC30" s="70"/>
      <c r="AD30" s="246"/>
      <c r="AE30" s="245"/>
      <c r="AF30" s="247"/>
      <c r="AG30" s="69"/>
      <c r="AH30" s="68"/>
    </row>
    <row r="31" spans="1:34" ht="50.1" customHeight="1" x14ac:dyDescent="0.2">
      <c r="A31" s="231"/>
      <c r="B31" s="226"/>
      <c r="C31" s="227"/>
      <c r="D31" s="228"/>
      <c r="E31" s="228"/>
      <c r="F31" s="259"/>
      <c r="G31" s="259"/>
      <c r="H31" s="233"/>
      <c r="I31" s="251"/>
      <c r="J31" s="241"/>
      <c r="K31" s="65" t="s">
        <v>37</v>
      </c>
      <c r="L31" s="66">
        <f>'[1]I TRIM - PA 2022'!O30</f>
        <v>0</v>
      </c>
      <c r="M31" s="66">
        <v>0</v>
      </c>
      <c r="N31" s="66">
        <v>0</v>
      </c>
      <c r="O31" s="66">
        <v>0</v>
      </c>
      <c r="P31" s="67">
        <f t="shared" ref="P31" si="102">SUM(L31:L31)*J30</f>
        <v>0</v>
      </c>
      <c r="Q31" s="67">
        <f t="shared" ref="Q31" si="103">SUM(M31:M31)*J30</f>
        <v>0</v>
      </c>
      <c r="R31" s="67">
        <f t="shared" ref="R31" si="104">SUM(N31:N31)*J30</f>
        <v>0</v>
      </c>
      <c r="S31" s="67">
        <f t="shared" ref="S31" si="105">SUM(O31:O31)*J30</f>
        <v>0</v>
      </c>
      <c r="T31" s="67">
        <f t="shared" si="4"/>
        <v>0</v>
      </c>
      <c r="U31" s="135"/>
      <c r="V31" s="135"/>
      <c r="W31" s="135"/>
      <c r="X31" s="135"/>
      <c r="Y31" s="135"/>
      <c r="Z31" s="252"/>
      <c r="AA31" s="136"/>
      <c r="AB31" s="37"/>
      <c r="AC31" s="70"/>
      <c r="AD31" s="246"/>
      <c r="AE31" s="245"/>
      <c r="AF31" s="247"/>
      <c r="AG31" s="69"/>
      <c r="AH31" s="68"/>
    </row>
    <row r="32" spans="1:34" ht="50.1" customHeight="1" x14ac:dyDescent="0.2">
      <c r="A32" s="231"/>
      <c r="B32" s="226"/>
      <c r="C32" s="227"/>
      <c r="D32" s="228"/>
      <c r="E32" s="228"/>
      <c r="F32" s="259"/>
      <c r="G32" s="259"/>
      <c r="H32" s="233"/>
      <c r="I32" s="251" t="s">
        <v>551</v>
      </c>
      <c r="J32" s="241">
        <v>0.1</v>
      </c>
      <c r="K32" s="15" t="s">
        <v>36</v>
      </c>
      <c r="L32" s="16">
        <f>'[1]I TRIM - PA 2022'!O31</f>
        <v>0</v>
      </c>
      <c r="M32" s="16">
        <v>0</v>
      </c>
      <c r="N32" s="16">
        <v>0</v>
      </c>
      <c r="O32" s="16">
        <v>1</v>
      </c>
      <c r="P32" s="17">
        <f t="shared" ref="P32" si="106">SUM(L32:L32)*J32</f>
        <v>0</v>
      </c>
      <c r="Q32" s="17">
        <f t="shared" ref="Q32" si="107">SUM(M32:M32)*J32</f>
        <v>0</v>
      </c>
      <c r="R32" s="17">
        <f t="shared" ref="R32" si="108">SUM(N32:N32)*J32</f>
        <v>0</v>
      </c>
      <c r="S32" s="17">
        <f t="shared" ref="S32" si="109">SUM(O32:O32)*J32</f>
        <v>0.1</v>
      </c>
      <c r="T32" s="17">
        <f t="shared" si="4"/>
        <v>0.1</v>
      </c>
      <c r="U32" s="135"/>
      <c r="V32" s="135"/>
      <c r="W32" s="135"/>
      <c r="X32" s="135"/>
      <c r="Y32" s="135"/>
      <c r="Z32" s="252"/>
      <c r="AA32" s="136"/>
      <c r="AB32" s="37"/>
      <c r="AC32" s="70"/>
      <c r="AD32" s="246"/>
      <c r="AE32" s="245"/>
      <c r="AF32" s="247"/>
      <c r="AG32" s="69"/>
      <c r="AH32" s="68"/>
    </row>
    <row r="33" spans="1:34" ht="50.1" customHeight="1" x14ac:dyDescent="0.2">
      <c r="A33" s="231"/>
      <c r="B33" s="226"/>
      <c r="C33" s="227"/>
      <c r="D33" s="228"/>
      <c r="E33" s="228"/>
      <c r="F33" s="259"/>
      <c r="G33" s="259"/>
      <c r="H33" s="234"/>
      <c r="I33" s="251"/>
      <c r="J33" s="241"/>
      <c r="K33" s="65" t="s">
        <v>37</v>
      </c>
      <c r="L33" s="66">
        <f>'[1]I TRIM - PA 2022'!O32</f>
        <v>0</v>
      </c>
      <c r="M33" s="66">
        <v>0</v>
      </c>
      <c r="N33" s="66">
        <v>0</v>
      </c>
      <c r="O33" s="66">
        <v>0</v>
      </c>
      <c r="P33" s="67">
        <f t="shared" ref="P33" si="110">SUM(L33:L33)*J32</f>
        <v>0</v>
      </c>
      <c r="Q33" s="67">
        <f t="shared" ref="Q33" si="111">SUM(M33:M33)*J32</f>
        <v>0</v>
      </c>
      <c r="R33" s="67">
        <f t="shared" ref="R33" si="112">SUM(N33:N33)*J32</f>
        <v>0</v>
      </c>
      <c r="S33" s="67">
        <f t="shared" ref="S33" si="113">SUM(O33:O33)*J32</f>
        <v>0</v>
      </c>
      <c r="T33" s="67">
        <f t="shared" si="4"/>
        <v>0</v>
      </c>
      <c r="U33" s="135"/>
      <c r="V33" s="135"/>
      <c r="W33" s="135"/>
      <c r="X33" s="135"/>
      <c r="Y33" s="135"/>
      <c r="Z33" s="252"/>
      <c r="AA33" s="136"/>
      <c r="AB33" s="37"/>
      <c r="AC33" s="70"/>
      <c r="AD33" s="246"/>
      <c r="AE33" s="245"/>
      <c r="AF33" s="247"/>
      <c r="AG33" s="69"/>
      <c r="AH33" s="68"/>
    </row>
    <row r="34" spans="1:34" ht="50.1" customHeight="1" x14ac:dyDescent="0.2">
      <c r="A34" s="231"/>
      <c r="B34" s="226"/>
      <c r="C34" s="227"/>
      <c r="D34" s="228" t="s">
        <v>552</v>
      </c>
      <c r="E34" s="228" t="s">
        <v>553</v>
      </c>
      <c r="F34" s="259" t="s">
        <v>554</v>
      </c>
      <c r="G34" s="260" t="s">
        <v>538</v>
      </c>
      <c r="H34" s="235"/>
      <c r="I34" s="251" t="s">
        <v>555</v>
      </c>
      <c r="J34" s="257">
        <v>0.1</v>
      </c>
      <c r="K34" s="133" t="s">
        <v>36</v>
      </c>
      <c r="L34" s="16">
        <v>1</v>
      </c>
      <c r="M34" s="16">
        <v>1</v>
      </c>
      <c r="N34" s="16">
        <v>1</v>
      </c>
      <c r="O34" s="16">
        <v>1</v>
      </c>
      <c r="P34" s="17">
        <f t="shared" ref="P34" si="114">SUM(L34:L34)*J34</f>
        <v>0.1</v>
      </c>
      <c r="Q34" s="17">
        <f t="shared" ref="Q34" si="115">SUM(M34:M34)*J34</f>
        <v>0.1</v>
      </c>
      <c r="R34" s="17">
        <f t="shared" ref="R34" si="116">SUM(N34:N34)*J34</f>
        <v>0.1</v>
      </c>
      <c r="S34" s="17">
        <f t="shared" ref="S34" si="117">SUM(O34:O34)*J34</f>
        <v>0.1</v>
      </c>
      <c r="T34" s="17">
        <f t="shared" si="4"/>
        <v>0.1</v>
      </c>
      <c r="U34" s="242">
        <f>+P35+P39</f>
        <v>0</v>
      </c>
      <c r="V34" s="242">
        <f t="shared" ref="V34:X34" si="118">+Q35+Q39</f>
        <v>0</v>
      </c>
      <c r="W34" s="242">
        <f t="shared" si="118"/>
        <v>0</v>
      </c>
      <c r="X34" s="242">
        <f t="shared" si="118"/>
        <v>0</v>
      </c>
      <c r="Y34" s="242">
        <f>MAX(U34:X39)</f>
        <v>0</v>
      </c>
      <c r="Z34" s="252"/>
      <c r="AA34" s="253"/>
      <c r="AB34" s="244" t="str">
        <f t="shared" ref="AB34" si="119">+IF(L35&gt;L34,"SUPERADA",IF(L35=L34,"EQUILIBRADA",IF(L35&lt;L34,"PARA MEJORAR")))</f>
        <v>PARA MEJORAR</v>
      </c>
      <c r="AC34" s="242" t="str">
        <f>IF(COUNTIF(AB34:AB39,"PARA MEJORAR")&gt;1,"PARA MEJORAR","BIEN")</f>
        <v>PARA MEJORAR</v>
      </c>
      <c r="AD34" s="246"/>
      <c r="AE34" s="245"/>
      <c r="AF34" s="247"/>
      <c r="AG34" s="261"/>
      <c r="AH34" s="68"/>
    </row>
    <row r="35" spans="1:34" ht="50.1" customHeight="1" x14ac:dyDescent="0.2">
      <c r="A35" s="231"/>
      <c r="B35" s="226"/>
      <c r="C35" s="227"/>
      <c r="D35" s="228"/>
      <c r="E35" s="228"/>
      <c r="F35" s="259"/>
      <c r="G35" s="260"/>
      <c r="H35" s="236"/>
      <c r="I35" s="251"/>
      <c r="J35" s="257"/>
      <c r="K35" s="134" t="s">
        <v>37</v>
      </c>
      <c r="L35" s="66">
        <v>0</v>
      </c>
      <c r="M35" s="66">
        <v>0</v>
      </c>
      <c r="N35" s="66">
        <v>0</v>
      </c>
      <c r="O35" s="66">
        <v>0</v>
      </c>
      <c r="P35" s="67">
        <f t="shared" ref="P35" si="120">SUM(L35:L35)*J34</f>
        <v>0</v>
      </c>
      <c r="Q35" s="67">
        <f t="shared" ref="Q35" si="121">SUM(M35:M35)*J34</f>
        <v>0</v>
      </c>
      <c r="R35" s="67">
        <f t="shared" ref="R35" si="122">SUM(N35:N35)*J34</f>
        <v>0</v>
      </c>
      <c r="S35" s="67">
        <f t="shared" ref="S35" si="123">SUM(O35:O35)*J34</f>
        <v>0</v>
      </c>
      <c r="T35" s="67">
        <f t="shared" si="4"/>
        <v>0</v>
      </c>
      <c r="U35" s="242"/>
      <c r="V35" s="242"/>
      <c r="W35" s="242"/>
      <c r="X35" s="242"/>
      <c r="Y35" s="242"/>
      <c r="Z35" s="252"/>
      <c r="AA35" s="253"/>
      <c r="AB35" s="244"/>
      <c r="AC35" s="242"/>
      <c r="AD35" s="246"/>
      <c r="AE35" s="245"/>
      <c r="AF35" s="247"/>
      <c r="AG35" s="261"/>
      <c r="AH35" s="68"/>
    </row>
    <row r="36" spans="1:34" ht="50.1" customHeight="1" x14ac:dyDescent="0.2">
      <c r="A36" s="231"/>
      <c r="B36" s="226"/>
      <c r="C36" s="227"/>
      <c r="D36" s="228"/>
      <c r="E36" s="228"/>
      <c r="F36" s="259"/>
      <c r="G36" s="260"/>
      <c r="H36" s="236"/>
      <c r="I36" s="251" t="s">
        <v>556</v>
      </c>
      <c r="J36" s="257">
        <v>0.5</v>
      </c>
      <c r="K36" s="15" t="s">
        <v>36</v>
      </c>
      <c r="L36" s="16">
        <v>0</v>
      </c>
      <c r="M36" s="16">
        <v>0.5</v>
      </c>
      <c r="N36" s="16">
        <v>1</v>
      </c>
      <c r="O36" s="16">
        <v>1</v>
      </c>
      <c r="P36" s="17">
        <f t="shared" ref="P36" si="124">SUM(L36:L36)*J36</f>
        <v>0</v>
      </c>
      <c r="Q36" s="17">
        <f t="shared" ref="Q36" si="125">SUM(M36:M36)*J36</f>
        <v>0.25</v>
      </c>
      <c r="R36" s="17">
        <f t="shared" ref="R36" si="126">SUM(N36:N36)*J36</f>
        <v>0.5</v>
      </c>
      <c r="S36" s="17">
        <f t="shared" ref="S36" si="127">SUM(O36:O36)*J36</f>
        <v>0.5</v>
      </c>
      <c r="T36" s="17">
        <f t="shared" si="4"/>
        <v>0.5</v>
      </c>
      <c r="U36" s="242"/>
      <c r="V36" s="242"/>
      <c r="W36" s="242"/>
      <c r="X36" s="242"/>
      <c r="Y36" s="242"/>
      <c r="Z36" s="252"/>
      <c r="AA36" s="253"/>
      <c r="AB36" s="244" t="str">
        <f t="shared" ref="AB36" si="128">+IF(L37&gt;L36,"SUPERADA",IF(L37=L36,"EQUILIBRADA",IF(L37&lt;L36,"PARA MEJORAR")))</f>
        <v>EQUILIBRADA</v>
      </c>
      <c r="AC36" s="242"/>
      <c r="AD36" s="246"/>
      <c r="AE36" s="245"/>
      <c r="AF36" s="247"/>
      <c r="AG36" s="261"/>
      <c r="AH36" s="68"/>
    </row>
    <row r="37" spans="1:34" ht="50.1" customHeight="1" x14ac:dyDescent="0.2">
      <c r="A37" s="231"/>
      <c r="B37" s="226"/>
      <c r="C37" s="227"/>
      <c r="D37" s="228"/>
      <c r="E37" s="228"/>
      <c r="F37" s="259"/>
      <c r="G37" s="260"/>
      <c r="H37" s="236"/>
      <c r="I37" s="251"/>
      <c r="J37" s="257"/>
      <c r="K37" s="65" t="s">
        <v>37</v>
      </c>
      <c r="L37" s="66">
        <v>0</v>
      </c>
      <c r="M37" s="66">
        <v>0</v>
      </c>
      <c r="N37" s="66">
        <v>0</v>
      </c>
      <c r="O37" s="66">
        <v>0</v>
      </c>
      <c r="P37" s="67">
        <f t="shared" ref="P37" si="129">SUM(L37:L37)*J36</f>
        <v>0</v>
      </c>
      <c r="Q37" s="67">
        <f t="shared" ref="Q37" si="130">SUM(M37:M37)*J36</f>
        <v>0</v>
      </c>
      <c r="R37" s="67">
        <f t="shared" ref="R37" si="131">SUM(N37:N37)*J36</f>
        <v>0</v>
      </c>
      <c r="S37" s="67">
        <f t="shared" ref="S37" si="132">SUM(O37:O37)*J36</f>
        <v>0</v>
      </c>
      <c r="T37" s="67">
        <f t="shared" si="4"/>
        <v>0</v>
      </c>
      <c r="U37" s="242"/>
      <c r="V37" s="242"/>
      <c r="W37" s="242"/>
      <c r="X37" s="242"/>
      <c r="Y37" s="242"/>
      <c r="Z37" s="252"/>
      <c r="AA37" s="253"/>
      <c r="AB37" s="244"/>
      <c r="AC37" s="242"/>
      <c r="AD37" s="246"/>
      <c r="AE37" s="245"/>
      <c r="AF37" s="247"/>
      <c r="AG37" s="261"/>
      <c r="AH37" s="68"/>
    </row>
    <row r="38" spans="1:34" ht="50.1" customHeight="1" x14ac:dyDescent="0.2">
      <c r="A38" s="231"/>
      <c r="B38" s="226"/>
      <c r="C38" s="227"/>
      <c r="D38" s="228"/>
      <c r="E38" s="228"/>
      <c r="F38" s="259"/>
      <c r="G38" s="260"/>
      <c r="H38" s="236"/>
      <c r="I38" s="251" t="s">
        <v>557</v>
      </c>
      <c r="J38" s="257">
        <v>0.2</v>
      </c>
      <c r="K38" s="15" t="s">
        <v>36</v>
      </c>
      <c r="L38" s="16">
        <v>0.2</v>
      </c>
      <c r="M38" s="16">
        <v>0.5</v>
      </c>
      <c r="N38" s="16">
        <v>1</v>
      </c>
      <c r="O38" s="16">
        <v>1</v>
      </c>
      <c r="P38" s="17">
        <f t="shared" ref="P38" si="133">SUM(L38:L38)*J38</f>
        <v>4.0000000000000008E-2</v>
      </c>
      <c r="Q38" s="17">
        <f t="shared" ref="Q38" si="134">SUM(M38:M38)*J38</f>
        <v>0.1</v>
      </c>
      <c r="R38" s="17">
        <f t="shared" ref="R38" si="135">SUM(N38:N38)*J38</f>
        <v>0.2</v>
      </c>
      <c r="S38" s="17">
        <f t="shared" ref="S38" si="136">SUM(O38:O38)*J38</f>
        <v>0.2</v>
      </c>
      <c r="T38" s="17">
        <f t="shared" si="4"/>
        <v>0.2</v>
      </c>
      <c r="U38" s="242"/>
      <c r="V38" s="242"/>
      <c r="W38" s="242"/>
      <c r="X38" s="242"/>
      <c r="Y38" s="242"/>
      <c r="Z38" s="252"/>
      <c r="AA38" s="253"/>
      <c r="AB38" s="244" t="str">
        <f t="shared" ref="AB38" si="137">+IF(L39&gt;L38,"SUPERADA",IF(L39=L38,"EQUILIBRADA",IF(L39&lt;L38,"PARA MEJORAR")))</f>
        <v>PARA MEJORAR</v>
      </c>
      <c r="AC38" s="242"/>
      <c r="AD38" s="246"/>
      <c r="AE38" s="245"/>
      <c r="AF38" s="247"/>
      <c r="AG38" s="261"/>
      <c r="AH38" s="68"/>
    </row>
    <row r="39" spans="1:34" ht="50.1" customHeight="1" x14ac:dyDescent="0.2">
      <c r="A39" s="231"/>
      <c r="B39" s="226"/>
      <c r="C39" s="227"/>
      <c r="D39" s="228"/>
      <c r="E39" s="228"/>
      <c r="F39" s="259"/>
      <c r="G39" s="260"/>
      <c r="H39" s="236"/>
      <c r="I39" s="251"/>
      <c r="J39" s="257"/>
      <c r="K39" s="65" t="s">
        <v>37</v>
      </c>
      <c r="L39" s="66">
        <v>0</v>
      </c>
      <c r="M39" s="66">
        <v>0</v>
      </c>
      <c r="N39" s="66">
        <v>0</v>
      </c>
      <c r="O39" s="66">
        <v>0</v>
      </c>
      <c r="P39" s="67">
        <f t="shared" ref="P39" si="138">SUM(L39:L39)*J38</f>
        <v>0</v>
      </c>
      <c r="Q39" s="67">
        <f t="shared" ref="Q39" si="139">SUM(M39:M39)*J38</f>
        <v>0</v>
      </c>
      <c r="R39" s="67">
        <f t="shared" ref="R39" si="140">SUM(N39:N39)*J38</f>
        <v>0</v>
      </c>
      <c r="S39" s="67">
        <f t="shared" ref="S39" si="141">SUM(O39:O39)*J38</f>
        <v>0</v>
      </c>
      <c r="T39" s="67">
        <f t="shared" si="4"/>
        <v>0</v>
      </c>
      <c r="U39" s="242"/>
      <c r="V39" s="242"/>
      <c r="W39" s="242"/>
      <c r="X39" s="242"/>
      <c r="Y39" s="242"/>
      <c r="Z39" s="252"/>
      <c r="AA39" s="253"/>
      <c r="AB39" s="244"/>
      <c r="AC39" s="242"/>
      <c r="AD39" s="246"/>
      <c r="AE39" s="245"/>
      <c r="AF39" s="247"/>
      <c r="AG39" s="261"/>
      <c r="AH39" s="68"/>
    </row>
    <row r="40" spans="1:34" ht="50.1" customHeight="1" x14ac:dyDescent="0.2">
      <c r="A40" s="231"/>
      <c r="B40" s="226"/>
      <c r="C40" s="227"/>
      <c r="D40" s="228"/>
      <c r="E40" s="228"/>
      <c r="F40" s="259"/>
      <c r="G40" s="260"/>
      <c r="H40" s="236"/>
      <c r="I40" s="251" t="s">
        <v>558</v>
      </c>
      <c r="J40" s="257">
        <v>0.1</v>
      </c>
      <c r="K40" s="15" t="s">
        <v>36</v>
      </c>
      <c r="L40" s="16">
        <v>0</v>
      </c>
      <c r="M40" s="16">
        <v>0</v>
      </c>
      <c r="N40" s="16">
        <v>1</v>
      </c>
      <c r="O40" s="16">
        <v>1</v>
      </c>
      <c r="P40" s="17">
        <f t="shared" ref="P40" si="142">SUM(L40:L40)*J40</f>
        <v>0</v>
      </c>
      <c r="Q40" s="17">
        <f t="shared" ref="Q40" si="143">SUM(M40:M40)*J40</f>
        <v>0</v>
      </c>
      <c r="R40" s="17">
        <f t="shared" ref="R40" si="144">SUM(N40:N40)*J40</f>
        <v>0.1</v>
      </c>
      <c r="S40" s="17">
        <f t="shared" ref="S40" si="145">SUM(O40:O40)*J40</f>
        <v>0.1</v>
      </c>
      <c r="T40" s="17">
        <f t="shared" si="4"/>
        <v>0.1</v>
      </c>
      <c r="U40" s="242" t="e">
        <f>+P41+P43+#REF!</f>
        <v>#REF!</v>
      </c>
      <c r="V40" s="242" t="e">
        <f>+Q41+Q43+#REF!</f>
        <v>#REF!</v>
      </c>
      <c r="W40" s="242" t="e">
        <f>+R41+R43+#REF!</f>
        <v>#REF!</v>
      </c>
      <c r="X40" s="242" t="e">
        <f>+S41+S43+#REF!</f>
        <v>#REF!</v>
      </c>
      <c r="Y40" s="242" t="e">
        <f>MAX(U40:X43)</f>
        <v>#REF!</v>
      </c>
      <c r="Z40" s="252"/>
      <c r="AA40" s="253"/>
      <c r="AB40" s="244" t="str">
        <f t="shared" ref="AB40" si="146">+IF(L41&gt;L40,"SUPERADA",IF(L41=L40,"EQUILIBRADA",IF(L41&lt;L40,"PARA MEJORAR")))</f>
        <v>EQUILIBRADA</v>
      </c>
      <c r="AC40" s="245" t="str">
        <f>IF(COUNTIF(AB40:AB43,"PARA MEJORAR")&gt;1,"PARA MEJORAR","BIEN")</f>
        <v>BIEN</v>
      </c>
      <c r="AD40" s="246"/>
      <c r="AE40" s="245"/>
      <c r="AF40" s="247"/>
      <c r="AG40" s="261"/>
      <c r="AH40" s="68"/>
    </row>
    <row r="41" spans="1:34" ht="50.1" customHeight="1" x14ac:dyDescent="0.2">
      <c r="A41" s="231"/>
      <c r="B41" s="226"/>
      <c r="C41" s="227"/>
      <c r="D41" s="228"/>
      <c r="E41" s="228"/>
      <c r="F41" s="259"/>
      <c r="G41" s="260"/>
      <c r="H41" s="236"/>
      <c r="I41" s="251"/>
      <c r="J41" s="257"/>
      <c r="K41" s="65" t="s">
        <v>37</v>
      </c>
      <c r="L41" s="66">
        <v>0</v>
      </c>
      <c r="M41" s="66">
        <v>0</v>
      </c>
      <c r="N41" s="66">
        <v>0</v>
      </c>
      <c r="O41" s="66">
        <v>0</v>
      </c>
      <c r="P41" s="67">
        <f t="shared" ref="P41" si="147">SUM(L41:L41)*J40</f>
        <v>0</v>
      </c>
      <c r="Q41" s="67">
        <f t="shared" ref="Q41" si="148">SUM(M41:M41)*J40</f>
        <v>0</v>
      </c>
      <c r="R41" s="67">
        <f t="shared" ref="R41" si="149">SUM(N41:N41)*J40</f>
        <v>0</v>
      </c>
      <c r="S41" s="67">
        <f t="shared" ref="S41" si="150">SUM(O41:O41)*J40</f>
        <v>0</v>
      </c>
      <c r="T41" s="67">
        <f t="shared" si="4"/>
        <v>0</v>
      </c>
      <c r="U41" s="242"/>
      <c r="V41" s="242"/>
      <c r="W41" s="242"/>
      <c r="X41" s="242"/>
      <c r="Y41" s="242"/>
      <c r="Z41" s="252"/>
      <c r="AA41" s="253"/>
      <c r="AB41" s="244"/>
      <c r="AC41" s="245"/>
      <c r="AD41" s="246"/>
      <c r="AE41" s="245"/>
      <c r="AF41" s="247"/>
      <c r="AG41" s="261"/>
      <c r="AH41" s="68"/>
    </row>
    <row r="42" spans="1:34" ht="50.1" customHeight="1" x14ac:dyDescent="0.2">
      <c r="A42" s="231"/>
      <c r="B42" s="226"/>
      <c r="C42" s="227"/>
      <c r="D42" s="228"/>
      <c r="E42" s="228"/>
      <c r="F42" s="259"/>
      <c r="G42" s="260"/>
      <c r="H42" s="236"/>
      <c r="I42" s="251" t="s">
        <v>559</v>
      </c>
      <c r="J42" s="257">
        <v>0.1</v>
      </c>
      <c r="K42" s="15" t="s">
        <v>36</v>
      </c>
      <c r="L42" s="16">
        <v>0</v>
      </c>
      <c r="M42" s="16">
        <v>0</v>
      </c>
      <c r="N42" s="16">
        <v>0</v>
      </c>
      <c r="O42" s="16">
        <v>1</v>
      </c>
      <c r="P42" s="17">
        <f t="shared" ref="P42" si="151">SUM(L42:L42)*J42</f>
        <v>0</v>
      </c>
      <c r="Q42" s="17">
        <f t="shared" ref="Q42" si="152">SUM(M42:M42)*J42</f>
        <v>0</v>
      </c>
      <c r="R42" s="17">
        <f t="shared" ref="R42" si="153">SUM(N42:N42)*J42</f>
        <v>0</v>
      </c>
      <c r="S42" s="17">
        <f t="shared" ref="S42" si="154">SUM(O42:O42)*J42</f>
        <v>0.1</v>
      </c>
      <c r="T42" s="17">
        <f t="shared" si="4"/>
        <v>0.1</v>
      </c>
      <c r="U42" s="242"/>
      <c r="V42" s="242"/>
      <c r="W42" s="242"/>
      <c r="X42" s="242"/>
      <c r="Y42" s="242"/>
      <c r="Z42" s="252"/>
      <c r="AA42" s="253"/>
      <c r="AB42" s="244" t="str">
        <f t="shared" ref="AB42" si="155">+IF(L43&gt;L42,"SUPERADA",IF(L43=L42,"EQUILIBRADA",IF(L43&lt;L42,"PARA MEJORAR")))</f>
        <v>EQUILIBRADA</v>
      </c>
      <c r="AC42" s="245"/>
      <c r="AD42" s="246"/>
      <c r="AE42" s="245"/>
      <c r="AF42" s="247"/>
      <c r="AG42" s="261"/>
      <c r="AH42" s="68"/>
    </row>
    <row r="43" spans="1:34" ht="50.1" customHeight="1" x14ac:dyDescent="0.2">
      <c r="A43" s="231"/>
      <c r="B43" s="226"/>
      <c r="C43" s="227"/>
      <c r="D43" s="228"/>
      <c r="E43" s="228"/>
      <c r="F43" s="259"/>
      <c r="G43" s="260"/>
      <c r="H43" s="237"/>
      <c r="I43" s="251"/>
      <c r="J43" s="257"/>
      <c r="K43" s="65" t="s">
        <v>37</v>
      </c>
      <c r="L43" s="66">
        <v>0</v>
      </c>
      <c r="M43" s="66">
        <v>0</v>
      </c>
      <c r="N43" s="66">
        <v>0</v>
      </c>
      <c r="O43" s="66">
        <v>0</v>
      </c>
      <c r="P43" s="67">
        <f t="shared" ref="P43" si="156">SUM(L43:L43)*J42</f>
        <v>0</v>
      </c>
      <c r="Q43" s="67">
        <f t="shared" ref="Q43" si="157">SUM(M43:M43)*J42</f>
        <v>0</v>
      </c>
      <c r="R43" s="67">
        <f t="shared" ref="R43" si="158">SUM(N43:N43)*J42</f>
        <v>0</v>
      </c>
      <c r="S43" s="67">
        <f t="shared" ref="S43" si="159">SUM(O43:O43)*J42</f>
        <v>0</v>
      </c>
      <c r="T43" s="67">
        <f t="shared" si="4"/>
        <v>0</v>
      </c>
      <c r="U43" s="242"/>
      <c r="V43" s="242"/>
      <c r="W43" s="242"/>
      <c r="X43" s="242"/>
      <c r="Y43" s="242"/>
      <c r="Z43" s="252"/>
      <c r="AA43" s="253"/>
      <c r="AB43" s="244"/>
      <c r="AC43" s="245"/>
      <c r="AD43" s="246"/>
      <c r="AE43" s="245"/>
      <c r="AF43" s="247"/>
      <c r="AG43" s="261"/>
      <c r="AH43" s="68"/>
    </row>
    <row r="44" spans="1:34" ht="50.1" customHeight="1" x14ac:dyDescent="0.2">
      <c r="A44" s="231"/>
      <c r="B44" s="226"/>
      <c r="C44" s="227"/>
      <c r="D44" s="265" t="s">
        <v>560</v>
      </c>
      <c r="E44" s="265" t="s">
        <v>561</v>
      </c>
      <c r="F44" s="260" t="s">
        <v>562</v>
      </c>
      <c r="G44" s="260" t="s">
        <v>563</v>
      </c>
      <c r="H44" s="262"/>
      <c r="I44" s="263" t="s">
        <v>564</v>
      </c>
      <c r="J44" s="264">
        <v>0.3</v>
      </c>
      <c r="K44" s="15" t="s">
        <v>36</v>
      </c>
      <c r="L44" s="16">
        <v>0</v>
      </c>
      <c r="M44" s="16">
        <v>0.3</v>
      </c>
      <c r="N44" s="16">
        <v>0.6</v>
      </c>
      <c r="O44" s="16">
        <v>1</v>
      </c>
      <c r="P44" s="17">
        <f t="shared" ref="P44" si="160">SUM(L44:L44)*J44</f>
        <v>0</v>
      </c>
      <c r="Q44" s="17">
        <f t="shared" ref="Q44" si="161">SUM(M44:M44)*J44</f>
        <v>0.09</v>
      </c>
      <c r="R44" s="17">
        <f t="shared" ref="R44" si="162">SUM(N44:N44)*J44</f>
        <v>0.18</v>
      </c>
      <c r="S44" s="17">
        <f t="shared" ref="S44" si="163">SUM(O44:O44)*J44</f>
        <v>0.3</v>
      </c>
      <c r="T44" s="17">
        <f t="shared" si="4"/>
        <v>0.3</v>
      </c>
      <c r="U44" s="242" t="e">
        <f>+P45+P47+P49+#REF!+#REF!</f>
        <v>#REF!</v>
      </c>
      <c r="V44" s="242" t="e">
        <f>+Q45+Q47+#REF!</f>
        <v>#REF!</v>
      </c>
      <c r="W44" s="242" t="e">
        <f>+R45+R47+#REF!</f>
        <v>#REF!</v>
      </c>
      <c r="X44" s="242" t="e">
        <f>+S45+S47+#REF!</f>
        <v>#REF!</v>
      </c>
      <c r="Y44" s="242" t="e">
        <f>MAX(U44:X49)</f>
        <v>#REF!</v>
      </c>
      <c r="Z44" s="252"/>
      <c r="AA44" s="253"/>
      <c r="AB44" s="244" t="str">
        <f t="shared" ref="AB44" si="164">+IF(L45&gt;L44,"SUPERADA",IF(L45=L44,"EQUILIBRADA",IF(L45&lt;L44,"PARA MEJORAR")))</f>
        <v>EQUILIBRADA</v>
      </c>
      <c r="AC44" s="266" t="str">
        <f>IF(COUNTIF(AB44:AB49,"PARA MEJORAR")&gt;1,"PARA MEJORAR","BIEN")</f>
        <v>BIEN</v>
      </c>
      <c r="AD44" s="246"/>
      <c r="AE44" s="245"/>
      <c r="AF44" s="247"/>
      <c r="AG44" s="261"/>
      <c r="AH44" s="68"/>
    </row>
    <row r="45" spans="1:34" ht="50.1" customHeight="1" x14ac:dyDescent="0.2">
      <c r="A45" s="231"/>
      <c r="B45" s="226"/>
      <c r="C45" s="227"/>
      <c r="D45" s="265"/>
      <c r="E45" s="265"/>
      <c r="F45" s="260"/>
      <c r="G45" s="260"/>
      <c r="H45" s="262"/>
      <c r="I45" s="263"/>
      <c r="J45" s="264"/>
      <c r="K45" s="65" t="s">
        <v>37</v>
      </c>
      <c r="L45" s="66">
        <v>0</v>
      </c>
      <c r="M45" s="66">
        <v>0</v>
      </c>
      <c r="N45" s="66">
        <v>0</v>
      </c>
      <c r="O45" s="66">
        <v>0</v>
      </c>
      <c r="P45" s="67">
        <f t="shared" ref="P45" si="165">SUM(L45:L45)*J44</f>
        <v>0</v>
      </c>
      <c r="Q45" s="67">
        <f t="shared" ref="Q45" si="166">SUM(M45:M45)*J44</f>
        <v>0</v>
      </c>
      <c r="R45" s="67">
        <f t="shared" ref="R45" si="167">SUM(N45:N45)*J44</f>
        <v>0</v>
      </c>
      <c r="S45" s="67">
        <f t="shared" ref="S45" si="168">SUM(O45:O45)*J44</f>
        <v>0</v>
      </c>
      <c r="T45" s="67">
        <f t="shared" si="4"/>
        <v>0</v>
      </c>
      <c r="U45" s="242"/>
      <c r="V45" s="242"/>
      <c r="W45" s="242"/>
      <c r="X45" s="242"/>
      <c r="Y45" s="242"/>
      <c r="Z45" s="252"/>
      <c r="AA45" s="253"/>
      <c r="AB45" s="244"/>
      <c r="AC45" s="266"/>
      <c r="AD45" s="246"/>
      <c r="AE45" s="245"/>
      <c r="AF45" s="247"/>
      <c r="AG45" s="261"/>
      <c r="AH45" s="68"/>
    </row>
    <row r="46" spans="1:34" ht="50.1" customHeight="1" x14ac:dyDescent="0.2">
      <c r="A46" s="231"/>
      <c r="B46" s="226"/>
      <c r="C46" s="227"/>
      <c r="D46" s="265"/>
      <c r="E46" s="265"/>
      <c r="F46" s="260"/>
      <c r="G46" s="260"/>
      <c r="H46" s="262"/>
      <c r="I46" s="263" t="s">
        <v>565</v>
      </c>
      <c r="J46" s="264">
        <v>0.5</v>
      </c>
      <c r="K46" s="15" t="s">
        <v>36</v>
      </c>
      <c r="L46" s="16">
        <v>0</v>
      </c>
      <c r="M46" s="16">
        <v>0.3</v>
      </c>
      <c r="N46" s="16">
        <v>0.6</v>
      </c>
      <c r="O46" s="16">
        <v>1</v>
      </c>
      <c r="P46" s="17">
        <f t="shared" ref="P46" si="169">SUM(L46:L46)*J46</f>
        <v>0</v>
      </c>
      <c r="Q46" s="17">
        <f t="shared" ref="Q46" si="170">SUM(M46:M46)*J46</f>
        <v>0.15</v>
      </c>
      <c r="R46" s="17">
        <f t="shared" ref="R46" si="171">SUM(N46:N46)*J46</f>
        <v>0.3</v>
      </c>
      <c r="S46" s="17">
        <f t="shared" ref="S46" si="172">SUM(O46:O46)*J46</f>
        <v>0.5</v>
      </c>
      <c r="T46" s="17">
        <f t="shared" si="4"/>
        <v>0.5</v>
      </c>
      <c r="U46" s="242"/>
      <c r="V46" s="242"/>
      <c r="W46" s="242"/>
      <c r="X46" s="242"/>
      <c r="Y46" s="242"/>
      <c r="Z46" s="252"/>
      <c r="AA46" s="253"/>
      <c r="AB46" s="244" t="str">
        <f t="shared" ref="AB46" si="173">+IF(L47&gt;L46,"SUPERADA",IF(L47=L46,"EQUILIBRADA",IF(L47&lt;L46,"PARA MEJORAR")))</f>
        <v>EQUILIBRADA</v>
      </c>
      <c r="AC46" s="266"/>
      <c r="AD46" s="246"/>
      <c r="AE46" s="245"/>
      <c r="AF46" s="247"/>
      <c r="AG46" s="261"/>
      <c r="AH46" s="68"/>
    </row>
    <row r="47" spans="1:34" ht="50.1" customHeight="1" x14ac:dyDescent="0.2">
      <c r="A47" s="231"/>
      <c r="B47" s="226"/>
      <c r="C47" s="227"/>
      <c r="D47" s="265"/>
      <c r="E47" s="265"/>
      <c r="F47" s="260"/>
      <c r="G47" s="260"/>
      <c r="H47" s="262"/>
      <c r="I47" s="263"/>
      <c r="J47" s="264"/>
      <c r="K47" s="65" t="s">
        <v>37</v>
      </c>
      <c r="L47" s="66">
        <v>0</v>
      </c>
      <c r="M47" s="66">
        <v>0</v>
      </c>
      <c r="N47" s="66">
        <v>0</v>
      </c>
      <c r="O47" s="66">
        <v>0</v>
      </c>
      <c r="P47" s="67">
        <f t="shared" ref="P47" si="174">SUM(L47:L47)*J46</f>
        <v>0</v>
      </c>
      <c r="Q47" s="67">
        <f t="shared" ref="Q47" si="175">SUM(M47:M47)*J46</f>
        <v>0</v>
      </c>
      <c r="R47" s="67">
        <f t="shared" ref="R47" si="176">SUM(N47:N47)*J46</f>
        <v>0</v>
      </c>
      <c r="S47" s="67">
        <f t="shared" ref="S47" si="177">SUM(O47:O47)*J46</f>
        <v>0</v>
      </c>
      <c r="T47" s="67">
        <f t="shared" si="4"/>
        <v>0</v>
      </c>
      <c r="U47" s="242"/>
      <c r="V47" s="242"/>
      <c r="W47" s="242"/>
      <c r="X47" s="242"/>
      <c r="Y47" s="242"/>
      <c r="Z47" s="252"/>
      <c r="AA47" s="253"/>
      <c r="AB47" s="244"/>
      <c r="AC47" s="266"/>
      <c r="AD47" s="246"/>
      <c r="AE47" s="245"/>
      <c r="AF47" s="247"/>
      <c r="AG47" s="261"/>
      <c r="AH47" s="68"/>
    </row>
    <row r="48" spans="1:34" ht="50.1" customHeight="1" x14ac:dyDescent="0.2">
      <c r="A48" s="231"/>
      <c r="B48" s="226"/>
      <c r="C48" s="227"/>
      <c r="D48" s="265"/>
      <c r="E48" s="265"/>
      <c r="F48" s="260"/>
      <c r="G48" s="260"/>
      <c r="H48" s="262"/>
      <c r="I48" s="263" t="s">
        <v>566</v>
      </c>
      <c r="J48" s="264">
        <v>0.2</v>
      </c>
      <c r="K48" s="15" t="s">
        <v>36</v>
      </c>
      <c r="L48" s="16">
        <v>0</v>
      </c>
      <c r="M48" s="16">
        <v>0.3</v>
      </c>
      <c r="N48" s="16">
        <v>0.6</v>
      </c>
      <c r="O48" s="16">
        <v>1</v>
      </c>
      <c r="P48" s="17">
        <f t="shared" ref="P48" si="178">SUM(L48:L48)*J48</f>
        <v>0</v>
      </c>
      <c r="Q48" s="17">
        <f t="shared" ref="Q48" si="179">SUM(M48:M48)*J48</f>
        <v>0.06</v>
      </c>
      <c r="R48" s="17">
        <f t="shared" ref="R48" si="180">SUM(N48:N48)*J48</f>
        <v>0.12</v>
      </c>
      <c r="S48" s="17">
        <f t="shared" ref="S48" si="181">SUM(O48:O48)*J48</f>
        <v>0.2</v>
      </c>
      <c r="T48" s="17">
        <f t="shared" si="4"/>
        <v>0.2</v>
      </c>
      <c r="U48" s="242"/>
      <c r="V48" s="242"/>
      <c r="W48" s="242"/>
      <c r="X48" s="242"/>
      <c r="Y48" s="242"/>
      <c r="Z48" s="252"/>
      <c r="AA48" s="253"/>
      <c r="AB48" s="244" t="str">
        <f t="shared" ref="AB48" si="182">+IF(L49&gt;L48,"SUPERADA",IF(L49=L48,"EQUILIBRADA",IF(L49&lt;L48,"PARA MEJORAR")))</f>
        <v>EQUILIBRADA</v>
      </c>
      <c r="AC48" s="266"/>
      <c r="AD48" s="246"/>
      <c r="AE48" s="245"/>
      <c r="AF48" s="247"/>
      <c r="AG48" s="261"/>
      <c r="AH48" s="68"/>
    </row>
    <row r="49" spans="1:34" ht="50.1" customHeight="1" x14ac:dyDescent="0.2">
      <c r="A49" s="231"/>
      <c r="B49" s="226"/>
      <c r="C49" s="227"/>
      <c r="D49" s="265"/>
      <c r="E49" s="265"/>
      <c r="F49" s="260"/>
      <c r="G49" s="260"/>
      <c r="H49" s="262"/>
      <c r="I49" s="263"/>
      <c r="J49" s="264"/>
      <c r="K49" s="65" t="s">
        <v>37</v>
      </c>
      <c r="L49" s="66">
        <v>0</v>
      </c>
      <c r="M49" s="66">
        <v>0</v>
      </c>
      <c r="N49" s="66">
        <v>0</v>
      </c>
      <c r="O49" s="66">
        <v>0</v>
      </c>
      <c r="P49" s="67">
        <f t="shared" ref="P49" si="183">SUM(L49:L49)*J48</f>
        <v>0</v>
      </c>
      <c r="Q49" s="67">
        <f t="shared" ref="Q49" si="184">SUM(M49:M49)*J48</f>
        <v>0</v>
      </c>
      <c r="R49" s="67">
        <f t="shared" ref="R49" si="185">SUM(N49:N49)*J48</f>
        <v>0</v>
      </c>
      <c r="S49" s="67">
        <f t="shared" ref="S49" si="186">SUM(O49:O49)*J48</f>
        <v>0</v>
      </c>
      <c r="T49" s="67">
        <f t="shared" si="4"/>
        <v>0</v>
      </c>
      <c r="U49" s="242"/>
      <c r="V49" s="242"/>
      <c r="W49" s="242"/>
      <c r="X49" s="242"/>
      <c r="Y49" s="242"/>
      <c r="Z49" s="252"/>
      <c r="AA49" s="253"/>
      <c r="AB49" s="244"/>
      <c r="AC49" s="266"/>
      <c r="AD49" s="246"/>
      <c r="AE49" s="245"/>
      <c r="AF49" s="247"/>
      <c r="AG49" s="261"/>
      <c r="AH49" s="68"/>
    </row>
    <row r="50" spans="1:34" ht="50.1" customHeight="1" x14ac:dyDescent="0.2">
      <c r="A50" s="231"/>
      <c r="B50" s="226"/>
      <c r="C50" s="228" t="s">
        <v>567</v>
      </c>
      <c r="D50" s="265" t="s">
        <v>568</v>
      </c>
      <c r="E50" s="265" t="s">
        <v>569</v>
      </c>
      <c r="F50" s="228" t="s">
        <v>570</v>
      </c>
      <c r="G50" s="228" t="s">
        <v>571</v>
      </c>
      <c r="H50" s="268"/>
      <c r="I50" s="251" t="s">
        <v>572</v>
      </c>
      <c r="J50" s="264">
        <v>0.3</v>
      </c>
      <c r="K50" s="15" t="s">
        <v>36</v>
      </c>
      <c r="L50" s="16">
        <v>0</v>
      </c>
      <c r="M50" s="16">
        <v>0.3</v>
      </c>
      <c r="N50" s="16">
        <v>0.6</v>
      </c>
      <c r="O50" s="16">
        <v>1</v>
      </c>
      <c r="P50" s="17">
        <f t="shared" ref="P50" si="187">SUM(L50:L50)*J50</f>
        <v>0</v>
      </c>
      <c r="Q50" s="17">
        <f t="shared" ref="Q50" si="188">SUM(M50:M50)*J50</f>
        <v>0.09</v>
      </c>
      <c r="R50" s="17">
        <f t="shared" ref="R50" si="189">SUM(N50:N50)*J50</f>
        <v>0.18</v>
      </c>
      <c r="S50" s="17">
        <f t="shared" ref="S50" si="190">SUM(O50:O50)*J50</f>
        <v>0.3</v>
      </c>
      <c r="T50" s="17">
        <f t="shared" si="4"/>
        <v>0.3</v>
      </c>
      <c r="U50" s="242">
        <f>+P51+P53+P55</f>
        <v>0</v>
      </c>
      <c r="V50" s="242">
        <f>+Q51+Q53+Q55</f>
        <v>0</v>
      </c>
      <c r="W50" s="242">
        <f>+R51+R53+R55</f>
        <v>0</v>
      </c>
      <c r="X50" s="242">
        <f>+S51+S53+S55</f>
        <v>0</v>
      </c>
      <c r="Y50" s="242">
        <f>MAX(U50:X55)</f>
        <v>0</v>
      </c>
      <c r="Z50" s="252"/>
      <c r="AA50" s="253"/>
      <c r="AB50" s="244" t="str">
        <f t="shared" ref="AB50" si="191">+IF(L51&gt;L50,"SUPERADA",IF(L51=L50,"EQUILIBRADA",IF(L51&lt;L50,"PARA MEJORAR")))</f>
        <v>EQUILIBRADA</v>
      </c>
      <c r="AC50" s="274" t="str">
        <f>IF(COUNTIF(AB50:AB55,"PARA MEJORAR")&gt;1,"PARA MEJORAR","BIEN")</f>
        <v>BIEN</v>
      </c>
      <c r="AD50" s="246" t="str">
        <f>IF(COUNTIF(AC50:AC55,"PARA MEJORAR")&gt;=1,"PARA MEJORAR","BIEN")</f>
        <v>BIEN</v>
      </c>
      <c r="AE50" s="245"/>
      <c r="AF50" s="247"/>
      <c r="AG50" s="271"/>
      <c r="AH50" s="68"/>
    </row>
    <row r="51" spans="1:34" ht="50.1" customHeight="1" x14ac:dyDescent="0.2">
      <c r="A51" s="231"/>
      <c r="B51" s="226"/>
      <c r="C51" s="228"/>
      <c r="D51" s="265"/>
      <c r="E51" s="265"/>
      <c r="F51" s="267"/>
      <c r="G51" s="228"/>
      <c r="H51" s="269"/>
      <c r="I51" s="251"/>
      <c r="J51" s="264"/>
      <c r="K51" s="65" t="s">
        <v>37</v>
      </c>
      <c r="L51" s="66">
        <v>0</v>
      </c>
      <c r="M51" s="66">
        <v>0</v>
      </c>
      <c r="N51" s="66">
        <v>0</v>
      </c>
      <c r="O51" s="66">
        <v>0</v>
      </c>
      <c r="P51" s="67">
        <f t="shared" ref="P51" si="192">SUM(L51:L51)*J50</f>
        <v>0</v>
      </c>
      <c r="Q51" s="67">
        <f t="shared" ref="Q51" si="193">SUM(M51:M51)*J50</f>
        <v>0</v>
      </c>
      <c r="R51" s="67">
        <f t="shared" ref="R51" si="194">SUM(N51:N51)*J50</f>
        <v>0</v>
      </c>
      <c r="S51" s="67">
        <f t="shared" ref="S51" si="195">SUM(O51:O51)*J50</f>
        <v>0</v>
      </c>
      <c r="T51" s="67">
        <f t="shared" si="4"/>
        <v>0</v>
      </c>
      <c r="U51" s="242"/>
      <c r="V51" s="242"/>
      <c r="W51" s="242"/>
      <c r="X51" s="242"/>
      <c r="Y51" s="242"/>
      <c r="Z51" s="252"/>
      <c r="AA51" s="253"/>
      <c r="AB51" s="244"/>
      <c r="AC51" s="274"/>
      <c r="AD51" s="246"/>
      <c r="AE51" s="245"/>
      <c r="AF51" s="247"/>
      <c r="AG51" s="271"/>
      <c r="AH51" s="68"/>
    </row>
    <row r="52" spans="1:34" ht="50.1" customHeight="1" x14ac:dyDescent="0.2">
      <c r="A52" s="231"/>
      <c r="B52" s="226"/>
      <c r="C52" s="228"/>
      <c r="D52" s="265"/>
      <c r="E52" s="265"/>
      <c r="F52" s="267"/>
      <c r="G52" s="228"/>
      <c r="H52" s="269"/>
      <c r="I52" s="251" t="s">
        <v>573</v>
      </c>
      <c r="J52" s="264">
        <v>0.4</v>
      </c>
      <c r="K52" s="15" t="s">
        <v>36</v>
      </c>
      <c r="L52" s="16">
        <v>0</v>
      </c>
      <c r="M52" s="16">
        <v>0.3</v>
      </c>
      <c r="N52" s="16">
        <v>0.6</v>
      </c>
      <c r="O52" s="16">
        <v>1</v>
      </c>
      <c r="P52" s="17">
        <f t="shared" ref="P52" si="196">SUM(L52:L52)*J52</f>
        <v>0</v>
      </c>
      <c r="Q52" s="17">
        <f t="shared" ref="Q52" si="197">SUM(M52:M52)*J52</f>
        <v>0.12</v>
      </c>
      <c r="R52" s="17">
        <f t="shared" ref="R52" si="198">SUM(N52:N52)*J52</f>
        <v>0.24</v>
      </c>
      <c r="S52" s="17">
        <f t="shared" ref="S52" si="199">SUM(O52:O52)*J52</f>
        <v>0.4</v>
      </c>
      <c r="T52" s="17">
        <f t="shared" si="4"/>
        <v>0.4</v>
      </c>
      <c r="U52" s="242"/>
      <c r="V52" s="242"/>
      <c r="W52" s="242"/>
      <c r="X52" s="242"/>
      <c r="Y52" s="242"/>
      <c r="Z52" s="252"/>
      <c r="AA52" s="253"/>
      <c r="AB52" s="244" t="str">
        <f t="shared" ref="AB52" si="200">+IF(L53&gt;L52,"SUPERADA",IF(L53=L52,"EQUILIBRADA",IF(L53&lt;L52,"PARA MEJORAR")))</f>
        <v>EQUILIBRADA</v>
      </c>
      <c r="AC52" s="274"/>
      <c r="AD52" s="246"/>
      <c r="AE52" s="245"/>
      <c r="AF52" s="247"/>
      <c r="AG52" s="271"/>
      <c r="AH52" s="68"/>
    </row>
    <row r="53" spans="1:34" ht="50.1" customHeight="1" x14ac:dyDescent="0.2">
      <c r="A53" s="231"/>
      <c r="B53" s="226"/>
      <c r="C53" s="228"/>
      <c r="D53" s="265"/>
      <c r="E53" s="265"/>
      <c r="F53" s="267"/>
      <c r="G53" s="228"/>
      <c r="H53" s="269"/>
      <c r="I53" s="251"/>
      <c r="J53" s="264"/>
      <c r="K53" s="65" t="s">
        <v>37</v>
      </c>
      <c r="L53" s="66">
        <v>0</v>
      </c>
      <c r="M53" s="66">
        <v>0</v>
      </c>
      <c r="N53" s="66">
        <v>0</v>
      </c>
      <c r="O53" s="66">
        <v>0</v>
      </c>
      <c r="P53" s="67">
        <f t="shared" ref="P53" si="201">SUM(L53:L53)*J52</f>
        <v>0</v>
      </c>
      <c r="Q53" s="67">
        <f t="shared" ref="Q53" si="202">SUM(M53:M53)*J52</f>
        <v>0</v>
      </c>
      <c r="R53" s="67">
        <f t="shared" ref="R53" si="203">SUM(N53:N53)*J52</f>
        <v>0</v>
      </c>
      <c r="S53" s="67">
        <f t="shared" ref="S53" si="204">SUM(O53:O53)*J52</f>
        <v>0</v>
      </c>
      <c r="T53" s="67">
        <f t="shared" si="4"/>
        <v>0</v>
      </c>
      <c r="U53" s="242"/>
      <c r="V53" s="242"/>
      <c r="W53" s="242"/>
      <c r="X53" s="242"/>
      <c r="Y53" s="242"/>
      <c r="Z53" s="252"/>
      <c r="AA53" s="253"/>
      <c r="AB53" s="244"/>
      <c r="AC53" s="274"/>
      <c r="AD53" s="246"/>
      <c r="AE53" s="245"/>
      <c r="AF53" s="247"/>
      <c r="AG53" s="271"/>
      <c r="AH53" s="68"/>
    </row>
    <row r="54" spans="1:34" ht="50.1" customHeight="1" x14ac:dyDescent="0.2">
      <c r="A54" s="231"/>
      <c r="B54" s="226"/>
      <c r="C54" s="228"/>
      <c r="D54" s="265"/>
      <c r="E54" s="265"/>
      <c r="F54" s="267"/>
      <c r="G54" s="228"/>
      <c r="H54" s="269"/>
      <c r="I54" s="251" t="s">
        <v>574</v>
      </c>
      <c r="J54" s="264">
        <v>0.3</v>
      </c>
      <c r="K54" s="15" t="s">
        <v>36</v>
      </c>
      <c r="L54" s="16">
        <v>0</v>
      </c>
      <c r="M54" s="16">
        <v>0</v>
      </c>
      <c r="N54" s="16">
        <v>0.6</v>
      </c>
      <c r="O54" s="16">
        <v>1</v>
      </c>
      <c r="P54" s="17">
        <f t="shared" ref="P54" si="205">SUM(L54:L54)*J54</f>
        <v>0</v>
      </c>
      <c r="Q54" s="17">
        <f t="shared" ref="Q54" si="206">SUM(M54:M54)*J54</f>
        <v>0</v>
      </c>
      <c r="R54" s="17">
        <f t="shared" ref="R54" si="207">SUM(N54:N54)*J54</f>
        <v>0.18</v>
      </c>
      <c r="S54" s="17">
        <f t="shared" ref="S54" si="208">SUM(O54:O54)*J54</f>
        <v>0.3</v>
      </c>
      <c r="T54" s="17">
        <f t="shared" si="4"/>
        <v>0.3</v>
      </c>
      <c r="U54" s="242"/>
      <c r="V54" s="242"/>
      <c r="W54" s="242"/>
      <c r="X54" s="242"/>
      <c r="Y54" s="242"/>
      <c r="Z54" s="252"/>
      <c r="AA54" s="253"/>
      <c r="AB54" s="244" t="str">
        <f t="shared" ref="AB54" si="209">+IF(L55&gt;L54,"SUPERADA",IF(L55=L54,"EQUILIBRADA",IF(L55&lt;L54,"PARA MEJORAR")))</f>
        <v>EQUILIBRADA</v>
      </c>
      <c r="AC54" s="274"/>
      <c r="AD54" s="246"/>
      <c r="AE54" s="245"/>
      <c r="AF54" s="247"/>
      <c r="AG54" s="271"/>
      <c r="AH54" s="68"/>
    </row>
    <row r="55" spans="1:34" ht="50.1" customHeight="1" x14ac:dyDescent="0.2">
      <c r="A55" s="231"/>
      <c r="B55" s="226"/>
      <c r="C55" s="228"/>
      <c r="D55" s="265"/>
      <c r="E55" s="265"/>
      <c r="F55" s="267"/>
      <c r="G55" s="228"/>
      <c r="H55" s="269"/>
      <c r="I55" s="251"/>
      <c r="J55" s="264"/>
      <c r="K55" s="65" t="s">
        <v>37</v>
      </c>
      <c r="L55" s="66">
        <v>0</v>
      </c>
      <c r="M55" s="66">
        <v>0</v>
      </c>
      <c r="N55" s="66">
        <v>0</v>
      </c>
      <c r="O55" s="66">
        <v>0</v>
      </c>
      <c r="P55" s="67">
        <f t="shared" ref="P55" si="210">SUM(L55:L55)*J54</f>
        <v>0</v>
      </c>
      <c r="Q55" s="67">
        <f t="shared" ref="Q55" si="211">SUM(M55:M55)*J54</f>
        <v>0</v>
      </c>
      <c r="R55" s="67">
        <f t="shared" ref="R55" si="212">SUM(N55:N55)*J54</f>
        <v>0</v>
      </c>
      <c r="S55" s="67">
        <f t="shared" ref="S55" si="213">SUM(O55:O55)*J54</f>
        <v>0</v>
      </c>
      <c r="T55" s="67">
        <f t="shared" si="4"/>
        <v>0</v>
      </c>
      <c r="U55" s="242"/>
      <c r="V55" s="242"/>
      <c r="W55" s="242"/>
      <c r="X55" s="242"/>
      <c r="Y55" s="242"/>
      <c r="Z55" s="252"/>
      <c r="AA55" s="253"/>
      <c r="AB55" s="244"/>
      <c r="AC55" s="274"/>
      <c r="AD55" s="246"/>
      <c r="AE55" s="245"/>
      <c r="AF55" s="247"/>
      <c r="AG55" s="271"/>
      <c r="AH55" s="68"/>
    </row>
    <row r="56" spans="1:34" ht="50.1" customHeight="1" x14ac:dyDescent="0.2">
      <c r="A56" s="231"/>
      <c r="B56" s="226"/>
      <c r="C56" s="228" t="s">
        <v>575</v>
      </c>
      <c r="D56" s="228" t="s">
        <v>576</v>
      </c>
      <c r="E56" s="260" t="s">
        <v>577</v>
      </c>
      <c r="F56" s="260" t="s">
        <v>578</v>
      </c>
      <c r="G56" s="260" t="s">
        <v>579</v>
      </c>
      <c r="H56" s="270"/>
      <c r="I56" s="273" t="s">
        <v>671</v>
      </c>
      <c r="J56" s="241">
        <v>0.2</v>
      </c>
      <c r="K56" s="15" t="s">
        <v>36</v>
      </c>
      <c r="L56" s="16">
        <v>0.25</v>
      </c>
      <c r="M56" s="16">
        <v>0.5</v>
      </c>
      <c r="N56" s="16">
        <v>0.75</v>
      </c>
      <c r="O56" s="16">
        <v>1</v>
      </c>
      <c r="P56" s="17">
        <f t="shared" ref="P56" si="214">SUM(L56:L56)*J56</f>
        <v>0.05</v>
      </c>
      <c r="Q56" s="17">
        <f t="shared" ref="Q56" si="215">SUM(M56:M56)*J56</f>
        <v>0.1</v>
      </c>
      <c r="R56" s="17">
        <f t="shared" ref="R56" si="216">SUM(N56:N56)*J56</f>
        <v>0.15000000000000002</v>
      </c>
      <c r="S56" s="17">
        <f t="shared" ref="S56" si="217">SUM(O56:O56)*J56</f>
        <v>0.2</v>
      </c>
      <c r="T56" s="17">
        <f t="shared" si="4"/>
        <v>0.2</v>
      </c>
      <c r="U56" s="258" t="e">
        <f>+P57+P59+P61+P63+P65+#REF!</f>
        <v>#REF!</v>
      </c>
      <c r="V56" s="258" t="e">
        <f>+Q57+Q59+Q61+Q63+Q65+#REF!</f>
        <v>#REF!</v>
      </c>
      <c r="W56" s="258" t="e">
        <f>+R57+R59+R61+R63+R65+#REF!</f>
        <v>#REF!</v>
      </c>
      <c r="X56" s="258" t="e">
        <f>+S57+S59+S61+S63+S65+#REF!</f>
        <v>#REF!</v>
      </c>
      <c r="Y56" s="258" t="e">
        <f>MAX(U56:X65)</f>
        <v>#REF!</v>
      </c>
      <c r="Z56" s="252"/>
      <c r="AA56" s="272"/>
      <c r="AB56" s="37"/>
      <c r="AC56" s="137"/>
      <c r="AD56" s="138"/>
      <c r="AE56" s="139"/>
      <c r="AF56" s="247"/>
      <c r="AG56" s="140"/>
      <c r="AH56" s="141"/>
    </row>
    <row r="57" spans="1:34" ht="50.1" customHeight="1" x14ac:dyDescent="0.2">
      <c r="A57" s="231"/>
      <c r="B57" s="226"/>
      <c r="C57" s="228"/>
      <c r="D57" s="228"/>
      <c r="E57" s="260"/>
      <c r="F57" s="260"/>
      <c r="G57" s="260"/>
      <c r="H57" s="270"/>
      <c r="I57" s="273"/>
      <c r="J57" s="241"/>
      <c r="K57" s="65" t="s">
        <v>37</v>
      </c>
      <c r="L57" s="66">
        <v>0</v>
      </c>
      <c r="M57" s="66">
        <v>0</v>
      </c>
      <c r="N57" s="66">
        <v>0</v>
      </c>
      <c r="O57" s="66">
        <v>0</v>
      </c>
      <c r="P57" s="67">
        <f t="shared" ref="P57" si="218">SUM(L57:L57)*J56</f>
        <v>0</v>
      </c>
      <c r="Q57" s="67">
        <f t="shared" ref="Q57" si="219">SUM(M57:M57)*J56</f>
        <v>0</v>
      </c>
      <c r="R57" s="67">
        <f t="shared" ref="R57" si="220">SUM(N57:N57)*J56</f>
        <v>0</v>
      </c>
      <c r="S57" s="67">
        <f t="shared" ref="S57" si="221">SUM(O57:O57)*J56</f>
        <v>0</v>
      </c>
      <c r="T57" s="67">
        <f t="shared" si="4"/>
        <v>0</v>
      </c>
      <c r="U57" s="258"/>
      <c r="V57" s="258"/>
      <c r="W57" s="258"/>
      <c r="X57" s="258"/>
      <c r="Y57" s="258"/>
      <c r="Z57" s="252"/>
      <c r="AA57" s="272"/>
      <c r="AB57" s="37"/>
      <c r="AC57" s="137"/>
      <c r="AD57" s="138"/>
      <c r="AE57" s="139"/>
      <c r="AF57" s="247"/>
      <c r="AG57" s="140"/>
      <c r="AH57" s="141"/>
    </row>
    <row r="58" spans="1:34" ht="50.1" customHeight="1" x14ac:dyDescent="0.2">
      <c r="A58" s="231"/>
      <c r="B58" s="226"/>
      <c r="C58" s="228"/>
      <c r="D58" s="228"/>
      <c r="E58" s="260"/>
      <c r="F58" s="260"/>
      <c r="G58" s="260"/>
      <c r="H58" s="270"/>
      <c r="I58" s="273" t="s">
        <v>672</v>
      </c>
      <c r="J58" s="241">
        <v>0.2</v>
      </c>
      <c r="K58" s="15" t="s">
        <v>36</v>
      </c>
      <c r="L58" s="16">
        <v>0.25</v>
      </c>
      <c r="M58" s="16">
        <v>0.5</v>
      </c>
      <c r="N58" s="16">
        <v>0.75</v>
      </c>
      <c r="O58" s="16">
        <v>1</v>
      </c>
      <c r="P58" s="17">
        <f t="shared" ref="P58" si="222">SUM(L58:L58)*J58</f>
        <v>0.05</v>
      </c>
      <c r="Q58" s="17">
        <f t="shared" ref="Q58" si="223">SUM(M58:M58)*J58</f>
        <v>0.1</v>
      </c>
      <c r="R58" s="17">
        <f t="shared" ref="R58" si="224">SUM(N58:N58)*J58</f>
        <v>0.15000000000000002</v>
      </c>
      <c r="S58" s="17">
        <f t="shared" ref="S58" si="225">SUM(O58:O58)*J58</f>
        <v>0.2</v>
      </c>
      <c r="T58" s="17">
        <f t="shared" si="4"/>
        <v>0.2</v>
      </c>
      <c r="U58" s="258"/>
      <c r="V58" s="258"/>
      <c r="W58" s="258"/>
      <c r="X58" s="258"/>
      <c r="Y58" s="258"/>
      <c r="Z58" s="252"/>
      <c r="AA58" s="272"/>
      <c r="AB58" s="37"/>
      <c r="AC58" s="137"/>
      <c r="AD58" s="138"/>
      <c r="AE58" s="139"/>
      <c r="AF58" s="247"/>
      <c r="AG58" s="140"/>
      <c r="AH58" s="141"/>
    </row>
    <row r="59" spans="1:34" ht="50.1" customHeight="1" x14ac:dyDescent="0.2">
      <c r="A59" s="231"/>
      <c r="B59" s="226"/>
      <c r="C59" s="228"/>
      <c r="D59" s="228"/>
      <c r="E59" s="260"/>
      <c r="F59" s="260"/>
      <c r="G59" s="260"/>
      <c r="H59" s="270"/>
      <c r="I59" s="273"/>
      <c r="J59" s="241"/>
      <c r="K59" s="65" t="s">
        <v>37</v>
      </c>
      <c r="L59" s="66">
        <v>0</v>
      </c>
      <c r="M59" s="66">
        <v>0</v>
      </c>
      <c r="N59" s="66">
        <v>0</v>
      </c>
      <c r="O59" s="66">
        <v>0</v>
      </c>
      <c r="P59" s="67">
        <f t="shared" ref="P59" si="226">SUM(L59:L59)*J58</f>
        <v>0</v>
      </c>
      <c r="Q59" s="67">
        <f t="shared" ref="Q59" si="227">SUM(M59:M59)*J58</f>
        <v>0</v>
      </c>
      <c r="R59" s="67">
        <f t="shared" ref="R59" si="228">SUM(N59:N59)*J58</f>
        <v>0</v>
      </c>
      <c r="S59" s="67">
        <f t="shared" ref="S59" si="229">SUM(O59:O59)*J58</f>
        <v>0</v>
      </c>
      <c r="T59" s="67">
        <f t="shared" si="4"/>
        <v>0</v>
      </c>
      <c r="U59" s="258"/>
      <c r="V59" s="258"/>
      <c r="W59" s="258"/>
      <c r="X59" s="258"/>
      <c r="Y59" s="258"/>
      <c r="Z59" s="252"/>
      <c r="AA59" s="272"/>
      <c r="AB59" s="37"/>
      <c r="AC59" s="137"/>
      <c r="AD59" s="138"/>
      <c r="AE59" s="139"/>
      <c r="AF59" s="247"/>
      <c r="AG59" s="140"/>
      <c r="AH59" s="141"/>
    </row>
    <row r="60" spans="1:34" ht="50.1" customHeight="1" x14ac:dyDescent="0.2">
      <c r="A60" s="231"/>
      <c r="B60" s="226"/>
      <c r="C60" s="228"/>
      <c r="D60" s="228"/>
      <c r="E60" s="260"/>
      <c r="F60" s="260"/>
      <c r="G60" s="260"/>
      <c r="H60" s="270"/>
      <c r="I60" s="273" t="s">
        <v>673</v>
      </c>
      <c r="J60" s="241">
        <v>0.2</v>
      </c>
      <c r="K60" s="15" t="s">
        <v>36</v>
      </c>
      <c r="L60" s="16">
        <v>0.1</v>
      </c>
      <c r="M60" s="16">
        <v>0.3</v>
      </c>
      <c r="N60" s="16">
        <v>0.6</v>
      </c>
      <c r="O60" s="16">
        <v>1</v>
      </c>
      <c r="P60" s="17">
        <f t="shared" ref="P60" si="230">SUM(L60:L60)*J60</f>
        <v>2.0000000000000004E-2</v>
      </c>
      <c r="Q60" s="17">
        <f t="shared" ref="Q60" si="231">SUM(M60:M60)*J60</f>
        <v>0.06</v>
      </c>
      <c r="R60" s="17">
        <f t="shared" ref="R60" si="232">SUM(N60:N60)*J60</f>
        <v>0.12</v>
      </c>
      <c r="S60" s="17">
        <f t="shared" ref="S60" si="233">SUM(O60:O60)*J60</f>
        <v>0.2</v>
      </c>
      <c r="T60" s="17">
        <f t="shared" si="4"/>
        <v>0.2</v>
      </c>
      <c r="U60" s="258"/>
      <c r="V60" s="258"/>
      <c r="W60" s="258"/>
      <c r="X60" s="258"/>
      <c r="Y60" s="258"/>
      <c r="Z60" s="252"/>
      <c r="AA60" s="272"/>
      <c r="AB60" s="37"/>
      <c r="AC60" s="137"/>
      <c r="AD60" s="138"/>
      <c r="AE60" s="139"/>
      <c r="AF60" s="247"/>
      <c r="AG60" s="140"/>
      <c r="AH60" s="141"/>
    </row>
    <row r="61" spans="1:34" ht="50.1" customHeight="1" x14ac:dyDescent="0.2">
      <c r="A61" s="231"/>
      <c r="B61" s="226"/>
      <c r="C61" s="228"/>
      <c r="D61" s="228"/>
      <c r="E61" s="260"/>
      <c r="F61" s="260"/>
      <c r="G61" s="260"/>
      <c r="H61" s="270"/>
      <c r="I61" s="273"/>
      <c r="J61" s="241"/>
      <c r="K61" s="65" t="s">
        <v>37</v>
      </c>
      <c r="L61" s="66">
        <v>0</v>
      </c>
      <c r="M61" s="66">
        <v>0</v>
      </c>
      <c r="N61" s="66">
        <v>0</v>
      </c>
      <c r="O61" s="66">
        <v>0</v>
      </c>
      <c r="P61" s="67">
        <f t="shared" ref="P61" si="234">SUM(L61:L61)*J60</f>
        <v>0</v>
      </c>
      <c r="Q61" s="67">
        <f t="shared" ref="Q61" si="235">SUM(M61:M61)*J60</f>
        <v>0</v>
      </c>
      <c r="R61" s="67">
        <f t="shared" ref="R61" si="236">SUM(N61:N61)*J60</f>
        <v>0</v>
      </c>
      <c r="S61" s="67">
        <f t="shared" ref="S61" si="237">SUM(O61:O61)*J60</f>
        <v>0</v>
      </c>
      <c r="T61" s="67">
        <f t="shared" si="4"/>
        <v>0</v>
      </c>
      <c r="U61" s="258"/>
      <c r="V61" s="258"/>
      <c r="W61" s="258"/>
      <c r="X61" s="258"/>
      <c r="Y61" s="258"/>
      <c r="Z61" s="252"/>
      <c r="AA61" s="272"/>
      <c r="AB61" s="142"/>
      <c r="AC61" s="143"/>
      <c r="AD61" s="142"/>
      <c r="AE61" s="143"/>
      <c r="AF61" s="247"/>
      <c r="AG61" s="140"/>
      <c r="AH61" s="141"/>
    </row>
    <row r="62" spans="1:34" ht="50.1" customHeight="1" x14ac:dyDescent="0.2">
      <c r="A62" s="231"/>
      <c r="B62" s="226"/>
      <c r="C62" s="228"/>
      <c r="D62" s="228"/>
      <c r="E62" s="260"/>
      <c r="F62" s="260"/>
      <c r="G62" s="260"/>
      <c r="H62" s="270"/>
      <c r="I62" s="273" t="s">
        <v>674</v>
      </c>
      <c r="J62" s="241">
        <v>0.2</v>
      </c>
      <c r="K62" s="15" t="s">
        <v>36</v>
      </c>
      <c r="L62" s="16">
        <v>0.25</v>
      </c>
      <c r="M62" s="16">
        <v>0.5</v>
      </c>
      <c r="N62" s="16">
        <v>0.75</v>
      </c>
      <c r="O62" s="16">
        <v>1</v>
      </c>
      <c r="P62" s="17">
        <f t="shared" ref="P62" si="238">SUM(L62:L62)*J62</f>
        <v>0.05</v>
      </c>
      <c r="Q62" s="17">
        <f t="shared" ref="Q62" si="239">SUM(M62:M62)*J62</f>
        <v>0.1</v>
      </c>
      <c r="R62" s="17">
        <f t="shared" ref="R62" si="240">SUM(N62:N62)*J62</f>
        <v>0.15000000000000002</v>
      </c>
      <c r="S62" s="17">
        <f t="shared" ref="S62" si="241">SUM(O62:O62)*J62</f>
        <v>0.2</v>
      </c>
      <c r="T62" s="17">
        <f t="shared" si="4"/>
        <v>0.2</v>
      </c>
      <c r="U62" s="258"/>
      <c r="V62" s="258"/>
      <c r="W62" s="258"/>
      <c r="X62" s="258"/>
      <c r="Y62" s="258"/>
      <c r="Z62" s="252"/>
      <c r="AA62" s="272"/>
      <c r="AB62" s="142"/>
      <c r="AC62" s="143"/>
      <c r="AD62" s="142"/>
      <c r="AE62" s="143"/>
      <c r="AF62" s="247"/>
      <c r="AG62" s="140"/>
      <c r="AH62" s="141"/>
    </row>
    <row r="63" spans="1:34" ht="62.25" customHeight="1" x14ac:dyDescent="0.2">
      <c r="A63" s="231"/>
      <c r="B63" s="226"/>
      <c r="C63" s="228"/>
      <c r="D63" s="228"/>
      <c r="E63" s="260"/>
      <c r="F63" s="260"/>
      <c r="G63" s="260"/>
      <c r="H63" s="270"/>
      <c r="I63" s="273"/>
      <c r="J63" s="241"/>
      <c r="K63" s="65" t="s">
        <v>37</v>
      </c>
      <c r="L63" s="66">
        <v>0</v>
      </c>
      <c r="M63" s="66">
        <v>0</v>
      </c>
      <c r="N63" s="66">
        <v>0</v>
      </c>
      <c r="O63" s="66">
        <v>0</v>
      </c>
      <c r="P63" s="67">
        <f t="shared" ref="P63" si="242">SUM(L63:L63)*J62</f>
        <v>0</v>
      </c>
      <c r="Q63" s="67">
        <f t="shared" ref="Q63" si="243">SUM(M63:M63)*J62</f>
        <v>0</v>
      </c>
      <c r="R63" s="67">
        <f t="shared" ref="R63" si="244">SUM(N63:N63)*J62</f>
        <v>0</v>
      </c>
      <c r="S63" s="67">
        <f t="shared" ref="S63" si="245">SUM(O63:O63)*J62</f>
        <v>0</v>
      </c>
      <c r="T63" s="67">
        <f t="shared" si="4"/>
        <v>0</v>
      </c>
      <c r="U63" s="258"/>
      <c r="V63" s="258"/>
      <c r="W63" s="258"/>
      <c r="X63" s="258"/>
      <c r="Y63" s="258"/>
      <c r="Z63" s="252"/>
      <c r="AA63" s="272"/>
      <c r="AB63" s="142"/>
      <c r="AC63" s="143"/>
      <c r="AD63" s="142"/>
      <c r="AE63" s="143"/>
      <c r="AF63" s="247"/>
      <c r="AG63" s="140"/>
      <c r="AH63" s="141"/>
    </row>
    <row r="64" spans="1:34" ht="50.1" customHeight="1" x14ac:dyDescent="0.2">
      <c r="A64" s="231"/>
      <c r="B64" s="226"/>
      <c r="C64" s="228"/>
      <c r="D64" s="228"/>
      <c r="E64" s="260"/>
      <c r="F64" s="260"/>
      <c r="G64" s="260"/>
      <c r="H64" s="270"/>
      <c r="I64" s="273" t="s">
        <v>675</v>
      </c>
      <c r="J64" s="241">
        <v>0.2</v>
      </c>
      <c r="K64" s="15" t="s">
        <v>36</v>
      </c>
      <c r="L64" s="16">
        <v>0.25</v>
      </c>
      <c r="M64" s="16">
        <v>0.5</v>
      </c>
      <c r="N64" s="16">
        <v>0.75</v>
      </c>
      <c r="O64" s="16">
        <v>1</v>
      </c>
      <c r="P64" s="17">
        <f t="shared" ref="P64" si="246">SUM(L64:L64)*J64</f>
        <v>0.05</v>
      </c>
      <c r="Q64" s="17">
        <f t="shared" ref="Q64" si="247">SUM(M64:M64)*J64</f>
        <v>0.1</v>
      </c>
      <c r="R64" s="17">
        <f t="shared" ref="R64" si="248">SUM(N64:N64)*J64</f>
        <v>0.15000000000000002</v>
      </c>
      <c r="S64" s="17">
        <f t="shared" ref="S64" si="249">SUM(O64:O64)*J64</f>
        <v>0.2</v>
      </c>
      <c r="T64" s="17">
        <f t="shared" si="4"/>
        <v>0.2</v>
      </c>
      <c r="U64" s="258"/>
      <c r="V64" s="258"/>
      <c r="W64" s="258"/>
      <c r="X64" s="258"/>
      <c r="Y64" s="258"/>
      <c r="Z64" s="252"/>
      <c r="AA64" s="272"/>
      <c r="AB64" s="142"/>
      <c r="AC64" s="143"/>
      <c r="AD64" s="142"/>
      <c r="AE64" s="143"/>
      <c r="AF64" s="247"/>
      <c r="AG64" s="140"/>
      <c r="AH64" s="141"/>
    </row>
    <row r="65" spans="1:34" ht="50.1" customHeight="1" x14ac:dyDescent="0.2">
      <c r="A65" s="231"/>
      <c r="B65" s="226"/>
      <c r="C65" s="228"/>
      <c r="D65" s="228"/>
      <c r="E65" s="260"/>
      <c r="F65" s="260"/>
      <c r="G65" s="260"/>
      <c r="H65" s="270"/>
      <c r="I65" s="273"/>
      <c r="J65" s="241"/>
      <c r="K65" s="65" t="s">
        <v>37</v>
      </c>
      <c r="L65" s="66">
        <v>0</v>
      </c>
      <c r="M65" s="66">
        <v>0</v>
      </c>
      <c r="N65" s="66">
        <v>0</v>
      </c>
      <c r="O65" s="66">
        <v>0</v>
      </c>
      <c r="P65" s="67">
        <f t="shared" ref="P65" si="250">SUM(L65:L65)*J64</f>
        <v>0</v>
      </c>
      <c r="Q65" s="67">
        <f t="shared" ref="Q65" si="251">SUM(M65:M65)*J64</f>
        <v>0</v>
      </c>
      <c r="R65" s="67">
        <f t="shared" ref="R65" si="252">SUM(N65:N65)*J64</f>
        <v>0</v>
      </c>
      <c r="S65" s="67">
        <f t="shared" ref="S65" si="253">SUM(O65:O65)*J64</f>
        <v>0</v>
      </c>
      <c r="T65" s="67">
        <f t="shared" si="4"/>
        <v>0</v>
      </c>
      <c r="U65" s="258"/>
      <c r="V65" s="258"/>
      <c r="W65" s="258"/>
      <c r="X65" s="258"/>
      <c r="Y65" s="258"/>
      <c r="Z65" s="252"/>
      <c r="AA65" s="272"/>
      <c r="AB65" s="142"/>
      <c r="AC65" s="143"/>
      <c r="AD65" s="142"/>
      <c r="AE65" s="143"/>
      <c r="AF65" s="247"/>
      <c r="AG65" s="140"/>
      <c r="AH65" s="141"/>
    </row>
    <row r="66" spans="1:34" ht="50.1" customHeight="1" x14ac:dyDescent="0.2">
      <c r="A66" s="231"/>
      <c r="B66" s="226"/>
      <c r="C66" s="228" t="s">
        <v>580</v>
      </c>
      <c r="D66" s="228" t="s">
        <v>581</v>
      </c>
      <c r="E66" s="260" t="s">
        <v>582</v>
      </c>
      <c r="F66" s="260" t="s">
        <v>583</v>
      </c>
      <c r="G66" s="260" t="s">
        <v>579</v>
      </c>
      <c r="H66" s="270"/>
      <c r="I66" s="263" t="s">
        <v>676</v>
      </c>
      <c r="J66" s="241">
        <v>0.5</v>
      </c>
      <c r="K66" s="15" t="s">
        <v>36</v>
      </c>
      <c r="L66" s="16">
        <v>0.2</v>
      </c>
      <c r="M66" s="16">
        <v>0.4</v>
      </c>
      <c r="N66" s="16">
        <v>0.6</v>
      </c>
      <c r="O66" s="16">
        <v>1</v>
      </c>
      <c r="P66" s="17">
        <f t="shared" ref="P66" si="254">SUM(L66:L66)*J66</f>
        <v>0.1</v>
      </c>
      <c r="Q66" s="17">
        <f t="shared" ref="Q66" si="255">SUM(M66:M66)*J66</f>
        <v>0.2</v>
      </c>
      <c r="R66" s="17">
        <f t="shared" ref="R66" si="256">SUM(N66:N66)*J66</f>
        <v>0.3</v>
      </c>
      <c r="S66" s="17">
        <f t="shared" ref="S66" si="257">SUM(O66:O66)*J66</f>
        <v>0.5</v>
      </c>
      <c r="T66" s="17">
        <f t="shared" si="4"/>
        <v>0.5</v>
      </c>
      <c r="U66" s="258">
        <f>+P67+P69+P71</f>
        <v>0</v>
      </c>
      <c r="V66" s="258">
        <f>+Q67+Q69+Q71</f>
        <v>0</v>
      </c>
      <c r="W66" s="258">
        <f>+R67+R69+R71</f>
        <v>0</v>
      </c>
      <c r="X66" s="258">
        <f>+S67+S69+S71</f>
        <v>0</v>
      </c>
      <c r="Y66" s="258">
        <f>MAX(U66:X71)</f>
        <v>0</v>
      </c>
      <c r="Z66" s="252"/>
      <c r="AA66" s="277"/>
      <c r="AB66" s="142"/>
      <c r="AC66" s="143"/>
      <c r="AD66" s="142"/>
      <c r="AE66" s="143"/>
      <c r="AF66" s="247"/>
      <c r="AG66" s="140"/>
      <c r="AH66" s="141"/>
    </row>
    <row r="67" spans="1:34" ht="50.1" customHeight="1" x14ac:dyDescent="0.2">
      <c r="A67" s="231"/>
      <c r="B67" s="226"/>
      <c r="C67" s="228"/>
      <c r="D67" s="228"/>
      <c r="E67" s="260"/>
      <c r="F67" s="260"/>
      <c r="G67" s="260"/>
      <c r="H67" s="270"/>
      <c r="I67" s="263"/>
      <c r="J67" s="241"/>
      <c r="K67" s="65" t="s">
        <v>37</v>
      </c>
      <c r="L67" s="66">
        <v>0</v>
      </c>
      <c r="M67" s="66">
        <v>0</v>
      </c>
      <c r="N67" s="66">
        <v>0</v>
      </c>
      <c r="O67" s="66">
        <v>0</v>
      </c>
      <c r="P67" s="67">
        <f t="shared" ref="P67" si="258">SUM(L67:L67)*J66</f>
        <v>0</v>
      </c>
      <c r="Q67" s="67">
        <f t="shared" ref="Q67" si="259">SUM(M67:M67)*J66</f>
        <v>0</v>
      </c>
      <c r="R67" s="67">
        <f t="shared" ref="R67" si="260">SUM(N67:N67)*J66</f>
        <v>0</v>
      </c>
      <c r="S67" s="67">
        <f t="shared" ref="S67" si="261">SUM(O67:O67)*J66</f>
        <v>0</v>
      </c>
      <c r="T67" s="67">
        <f t="shared" si="4"/>
        <v>0</v>
      </c>
      <c r="U67" s="258"/>
      <c r="V67" s="258"/>
      <c r="W67" s="258"/>
      <c r="X67" s="258"/>
      <c r="Y67" s="258"/>
      <c r="Z67" s="252"/>
      <c r="AA67" s="277"/>
      <c r="AB67" s="142"/>
      <c r="AC67" s="143"/>
      <c r="AD67" s="142"/>
      <c r="AE67" s="143"/>
      <c r="AF67" s="247"/>
      <c r="AG67" s="140"/>
      <c r="AH67" s="141"/>
    </row>
    <row r="68" spans="1:34" ht="50.1" customHeight="1" x14ac:dyDescent="0.2">
      <c r="A68" s="231"/>
      <c r="B68" s="226"/>
      <c r="C68" s="228"/>
      <c r="D68" s="228"/>
      <c r="E68" s="260"/>
      <c r="F68" s="260"/>
      <c r="G68" s="260"/>
      <c r="H68" s="270"/>
      <c r="I68" s="263" t="s">
        <v>677</v>
      </c>
      <c r="J68" s="241">
        <v>0.25</v>
      </c>
      <c r="K68" s="15" t="s">
        <v>36</v>
      </c>
      <c r="L68" s="16">
        <v>0.15</v>
      </c>
      <c r="M68" s="16">
        <v>0.3</v>
      </c>
      <c r="N68" s="16">
        <v>0.5</v>
      </c>
      <c r="O68" s="16">
        <v>1</v>
      </c>
      <c r="P68" s="17">
        <f t="shared" ref="P68" si="262">SUM(L68:L68)*J68</f>
        <v>3.7499999999999999E-2</v>
      </c>
      <c r="Q68" s="17">
        <f t="shared" ref="Q68" si="263">SUM(M68:M68)*J68</f>
        <v>7.4999999999999997E-2</v>
      </c>
      <c r="R68" s="17">
        <f t="shared" ref="R68" si="264">SUM(N68:N68)*J68</f>
        <v>0.125</v>
      </c>
      <c r="S68" s="17">
        <f t="shared" ref="S68" si="265">SUM(O68:O68)*J68</f>
        <v>0.25</v>
      </c>
      <c r="T68" s="17">
        <f t="shared" si="4"/>
        <v>0.25</v>
      </c>
      <c r="U68" s="258"/>
      <c r="V68" s="258"/>
      <c r="W68" s="258"/>
      <c r="X68" s="258"/>
      <c r="Y68" s="258"/>
      <c r="Z68" s="252"/>
      <c r="AA68" s="277"/>
      <c r="AB68" s="142"/>
      <c r="AC68" s="143"/>
      <c r="AD68" s="142"/>
      <c r="AE68" s="143"/>
      <c r="AF68" s="247"/>
      <c r="AG68" s="140"/>
      <c r="AH68" s="141"/>
    </row>
    <row r="69" spans="1:34" ht="50.1" customHeight="1" x14ac:dyDescent="0.2">
      <c r="A69" s="231"/>
      <c r="B69" s="226"/>
      <c r="C69" s="228"/>
      <c r="D69" s="228"/>
      <c r="E69" s="260"/>
      <c r="F69" s="260"/>
      <c r="G69" s="260"/>
      <c r="H69" s="270"/>
      <c r="I69" s="263"/>
      <c r="J69" s="241"/>
      <c r="K69" s="65" t="s">
        <v>37</v>
      </c>
      <c r="L69" s="66">
        <v>0</v>
      </c>
      <c r="M69" s="66">
        <v>0</v>
      </c>
      <c r="N69" s="66">
        <v>0</v>
      </c>
      <c r="O69" s="66">
        <v>0</v>
      </c>
      <c r="P69" s="67">
        <f t="shared" ref="P69" si="266">SUM(L69:L69)*J68</f>
        <v>0</v>
      </c>
      <c r="Q69" s="67">
        <f t="shared" ref="Q69" si="267">SUM(M69:M69)*J68</f>
        <v>0</v>
      </c>
      <c r="R69" s="67">
        <f t="shared" ref="R69" si="268">SUM(N69:N69)*J68</f>
        <v>0</v>
      </c>
      <c r="S69" s="67">
        <f t="shared" ref="S69" si="269">SUM(O69:O69)*J68</f>
        <v>0</v>
      </c>
      <c r="T69" s="67">
        <f t="shared" si="4"/>
        <v>0</v>
      </c>
      <c r="U69" s="258"/>
      <c r="V69" s="258"/>
      <c r="W69" s="258"/>
      <c r="X69" s="258"/>
      <c r="Y69" s="258"/>
      <c r="Z69" s="252"/>
      <c r="AA69" s="277"/>
      <c r="AB69" s="142"/>
      <c r="AC69" s="143"/>
      <c r="AD69" s="142"/>
      <c r="AE69" s="143"/>
      <c r="AF69" s="247"/>
      <c r="AG69" s="140"/>
      <c r="AH69" s="141"/>
    </row>
    <row r="70" spans="1:34" ht="50.1" customHeight="1" x14ac:dyDescent="0.2">
      <c r="A70" s="231"/>
      <c r="B70" s="226"/>
      <c r="C70" s="228"/>
      <c r="D70" s="228"/>
      <c r="E70" s="260"/>
      <c r="F70" s="260"/>
      <c r="G70" s="260"/>
      <c r="H70" s="270"/>
      <c r="I70" s="263" t="s">
        <v>678</v>
      </c>
      <c r="J70" s="241">
        <v>0.25</v>
      </c>
      <c r="K70" s="15" t="s">
        <v>36</v>
      </c>
      <c r="L70" s="16">
        <v>0.15</v>
      </c>
      <c r="M70" s="16">
        <v>0.3</v>
      </c>
      <c r="N70" s="16">
        <v>0.5</v>
      </c>
      <c r="O70" s="16">
        <v>1</v>
      </c>
      <c r="P70" s="17">
        <f t="shared" ref="P70" si="270">SUM(L70:L70)*J70</f>
        <v>3.7499999999999999E-2</v>
      </c>
      <c r="Q70" s="17">
        <f t="shared" ref="Q70" si="271">SUM(M70:M70)*J70</f>
        <v>7.4999999999999997E-2</v>
      </c>
      <c r="R70" s="17">
        <f t="shared" ref="R70" si="272">SUM(N70:N70)*J70</f>
        <v>0.125</v>
      </c>
      <c r="S70" s="17">
        <f t="shared" ref="S70" si="273">SUM(O70:O70)*J70</f>
        <v>0.25</v>
      </c>
      <c r="T70" s="17">
        <f t="shared" ref="T70:T75" si="274">MAX(P70:S70)</f>
        <v>0.25</v>
      </c>
      <c r="U70" s="258"/>
      <c r="V70" s="258"/>
      <c r="W70" s="258"/>
      <c r="X70" s="258"/>
      <c r="Y70" s="258"/>
      <c r="Z70" s="252"/>
      <c r="AA70" s="277"/>
      <c r="AB70" s="142"/>
      <c r="AC70" s="143"/>
      <c r="AD70" s="142"/>
      <c r="AE70" s="143"/>
      <c r="AF70" s="247"/>
      <c r="AG70" s="140"/>
      <c r="AH70" s="141"/>
    </row>
    <row r="71" spans="1:34" ht="50.1" customHeight="1" x14ac:dyDescent="0.2">
      <c r="A71" s="231"/>
      <c r="B71" s="226"/>
      <c r="C71" s="228"/>
      <c r="D71" s="228"/>
      <c r="E71" s="260"/>
      <c r="F71" s="260"/>
      <c r="G71" s="260"/>
      <c r="H71" s="270"/>
      <c r="I71" s="263"/>
      <c r="J71" s="241"/>
      <c r="K71" s="65" t="s">
        <v>37</v>
      </c>
      <c r="L71" s="66">
        <v>0</v>
      </c>
      <c r="M71" s="66">
        <v>0</v>
      </c>
      <c r="N71" s="66">
        <v>0</v>
      </c>
      <c r="O71" s="66">
        <v>0</v>
      </c>
      <c r="P71" s="67">
        <f t="shared" ref="P71" si="275">SUM(L71:L71)*J70</f>
        <v>0</v>
      </c>
      <c r="Q71" s="67">
        <f t="shared" ref="Q71" si="276">SUM(M71:M71)*J70</f>
        <v>0</v>
      </c>
      <c r="R71" s="67">
        <f t="shared" ref="R71" si="277">SUM(N71:N71)*J70</f>
        <v>0</v>
      </c>
      <c r="S71" s="67">
        <f t="shared" ref="S71" si="278">SUM(O71:O71)*J70</f>
        <v>0</v>
      </c>
      <c r="T71" s="67">
        <f t="shared" si="274"/>
        <v>0</v>
      </c>
      <c r="U71" s="258"/>
      <c r="V71" s="258"/>
      <c r="W71" s="258"/>
      <c r="X71" s="258"/>
      <c r="Y71" s="258"/>
      <c r="Z71" s="252"/>
      <c r="AA71" s="277"/>
      <c r="AB71" s="142"/>
      <c r="AC71" s="143"/>
      <c r="AD71" s="142"/>
      <c r="AE71" s="143"/>
      <c r="AF71" s="247"/>
      <c r="AG71" s="140"/>
      <c r="AH71" s="141"/>
    </row>
    <row r="72" spans="1:34" ht="50.1" customHeight="1" x14ac:dyDescent="0.2">
      <c r="A72" s="231"/>
      <c r="B72" s="226"/>
      <c r="C72" s="228" t="s">
        <v>584</v>
      </c>
      <c r="D72" s="228" t="s">
        <v>585</v>
      </c>
      <c r="E72" s="260" t="s">
        <v>586</v>
      </c>
      <c r="F72" s="260" t="s">
        <v>587</v>
      </c>
      <c r="G72" s="260" t="s">
        <v>588</v>
      </c>
      <c r="H72" s="270"/>
      <c r="I72" s="263" t="s">
        <v>589</v>
      </c>
      <c r="J72" s="241">
        <v>0.5</v>
      </c>
      <c r="K72" s="15" t="s">
        <v>36</v>
      </c>
      <c r="L72" s="16">
        <v>0.3</v>
      </c>
      <c r="M72" s="16">
        <v>1</v>
      </c>
      <c r="N72" s="16">
        <v>0</v>
      </c>
      <c r="O72" s="16">
        <v>0</v>
      </c>
      <c r="P72" s="17">
        <f t="shared" ref="P72" si="279">SUM(L72:L72)*J72</f>
        <v>0.15</v>
      </c>
      <c r="Q72" s="17">
        <f t="shared" ref="Q72" si="280">SUM(M72:M72)*J72</f>
        <v>0.5</v>
      </c>
      <c r="R72" s="17">
        <f t="shared" ref="R72" si="281">SUM(N72:N72)*J72</f>
        <v>0</v>
      </c>
      <c r="S72" s="17">
        <f t="shared" ref="S72" si="282">SUM(O72:O72)*J72</f>
        <v>0</v>
      </c>
      <c r="T72" s="17">
        <f t="shared" si="274"/>
        <v>0.5</v>
      </c>
      <c r="U72" s="135"/>
      <c r="V72" s="135"/>
      <c r="W72" s="135"/>
      <c r="X72" s="135"/>
      <c r="Y72" s="135"/>
      <c r="Z72" s="252"/>
      <c r="AA72" s="277"/>
      <c r="AB72" s="142"/>
      <c r="AC72" s="143"/>
      <c r="AD72" s="142"/>
      <c r="AE72" s="143"/>
      <c r="AF72" s="247"/>
      <c r="AG72" s="140"/>
      <c r="AH72" s="141"/>
    </row>
    <row r="73" spans="1:34" ht="50.1" customHeight="1" x14ac:dyDescent="0.2">
      <c r="A73" s="231"/>
      <c r="B73" s="226"/>
      <c r="C73" s="228"/>
      <c r="D73" s="228"/>
      <c r="E73" s="260"/>
      <c r="F73" s="260"/>
      <c r="G73" s="260"/>
      <c r="H73" s="270"/>
      <c r="I73" s="263"/>
      <c r="J73" s="241"/>
      <c r="K73" s="65" t="s">
        <v>37</v>
      </c>
      <c r="L73" s="66">
        <v>0</v>
      </c>
      <c r="M73" s="66">
        <v>0</v>
      </c>
      <c r="N73" s="66">
        <v>0</v>
      </c>
      <c r="O73" s="66">
        <v>0</v>
      </c>
      <c r="P73" s="67">
        <f t="shared" ref="P73" si="283">SUM(L73:L73)*J72</f>
        <v>0</v>
      </c>
      <c r="Q73" s="67">
        <f t="shared" ref="Q73" si="284">SUM(M73:M73)*J72</f>
        <v>0</v>
      </c>
      <c r="R73" s="67">
        <f t="shared" ref="R73" si="285">SUM(N73:N73)*J72</f>
        <v>0</v>
      </c>
      <c r="S73" s="67">
        <f t="shared" ref="S73" si="286">SUM(O73:O73)*J72</f>
        <v>0</v>
      </c>
      <c r="T73" s="67">
        <f t="shared" si="274"/>
        <v>0</v>
      </c>
      <c r="U73" s="135"/>
      <c r="V73" s="135"/>
      <c r="W73" s="135"/>
      <c r="X73" s="135"/>
      <c r="Y73" s="135"/>
      <c r="Z73" s="252"/>
      <c r="AA73" s="277"/>
      <c r="AB73" s="142"/>
      <c r="AC73" s="143"/>
      <c r="AD73" s="142"/>
      <c r="AE73" s="143"/>
      <c r="AF73" s="247"/>
      <c r="AG73" s="140"/>
      <c r="AH73" s="141"/>
    </row>
    <row r="74" spans="1:34" ht="50.1" customHeight="1" x14ac:dyDescent="0.2">
      <c r="A74" s="231"/>
      <c r="B74" s="226"/>
      <c r="C74" s="228"/>
      <c r="D74" s="228"/>
      <c r="E74" s="260"/>
      <c r="F74" s="260"/>
      <c r="G74" s="260" t="s">
        <v>590</v>
      </c>
      <c r="H74" s="270"/>
      <c r="I74" s="263" t="s">
        <v>591</v>
      </c>
      <c r="J74" s="241">
        <v>0.5</v>
      </c>
      <c r="K74" s="15" t="s">
        <v>36</v>
      </c>
      <c r="L74" s="16">
        <v>0</v>
      </c>
      <c r="M74" s="16">
        <v>0.15</v>
      </c>
      <c r="N74" s="16">
        <v>0.5</v>
      </c>
      <c r="O74" s="16">
        <v>1</v>
      </c>
      <c r="P74" s="17">
        <f t="shared" ref="P74" si="287">SUM(L74:L74)*J74</f>
        <v>0</v>
      </c>
      <c r="Q74" s="17">
        <f t="shared" ref="Q74" si="288">SUM(M74:M74)*J74</f>
        <v>7.4999999999999997E-2</v>
      </c>
      <c r="R74" s="17">
        <f t="shared" ref="R74" si="289">SUM(N74:N74)*J74</f>
        <v>0.25</v>
      </c>
      <c r="S74" s="17">
        <f t="shared" ref="S74" si="290">SUM(O74:O74)*J74</f>
        <v>0.5</v>
      </c>
      <c r="T74" s="17">
        <f t="shared" si="274"/>
        <v>0.5</v>
      </c>
      <c r="U74" s="135"/>
      <c r="V74" s="135"/>
      <c r="W74" s="135"/>
      <c r="X74" s="135"/>
      <c r="Y74" s="135"/>
      <c r="Z74" s="252"/>
      <c r="AA74" s="277"/>
      <c r="AB74" s="142"/>
      <c r="AC74" s="143"/>
      <c r="AD74" s="142"/>
      <c r="AE74" s="143"/>
      <c r="AF74" s="247"/>
      <c r="AG74" s="140"/>
      <c r="AH74" s="141"/>
    </row>
    <row r="75" spans="1:34" ht="50.1" customHeight="1" x14ac:dyDescent="0.2">
      <c r="A75" s="231"/>
      <c r="B75" s="226"/>
      <c r="C75" s="228"/>
      <c r="D75" s="228"/>
      <c r="E75" s="260"/>
      <c r="F75" s="260"/>
      <c r="G75" s="260"/>
      <c r="H75" s="270"/>
      <c r="I75" s="263"/>
      <c r="J75" s="241"/>
      <c r="K75" s="65" t="s">
        <v>37</v>
      </c>
      <c r="L75" s="66">
        <v>0</v>
      </c>
      <c r="M75" s="66">
        <v>0</v>
      </c>
      <c r="N75" s="66">
        <v>0</v>
      </c>
      <c r="O75" s="66">
        <v>0</v>
      </c>
      <c r="P75" s="67">
        <f t="shared" ref="P75" si="291">SUM(L75:L75)*J74</f>
        <v>0</v>
      </c>
      <c r="Q75" s="67">
        <f t="shared" ref="Q75" si="292">SUM(M75:M75)*J74</f>
        <v>0</v>
      </c>
      <c r="R75" s="67">
        <f t="shared" ref="R75" si="293">SUM(N75:N75)*J74</f>
        <v>0</v>
      </c>
      <c r="S75" s="67">
        <f t="shared" ref="S75" si="294">SUM(O75:O75)*J74</f>
        <v>0</v>
      </c>
      <c r="T75" s="67">
        <f t="shared" si="274"/>
        <v>0</v>
      </c>
      <c r="U75" s="135"/>
      <c r="V75" s="135"/>
      <c r="W75" s="135"/>
      <c r="X75" s="135"/>
      <c r="Y75" s="135"/>
      <c r="Z75" s="252"/>
      <c r="AA75" s="277"/>
      <c r="AB75" s="142"/>
      <c r="AC75" s="143"/>
      <c r="AD75" s="142"/>
      <c r="AE75" s="143"/>
      <c r="AF75" s="247"/>
      <c r="AG75" s="140"/>
      <c r="AH75" s="141"/>
    </row>
  </sheetData>
  <sheetProtection algorithmName="SHA-512" hashValue="CsmzoybmLLSv8NHRTEzgxR+yPqdxqQ1QDStXL4x9+0OuIKEZ1Hf2aKDQ994uW6tvTWv0GXPYymVaO7tTx/iheg==" saltValue="FdIopTnJlkrHl9yROPP06A==" spinCount="100000" sheet="1" objects="1" scenarios="1"/>
  <mergeCells count="215">
    <mergeCell ref="B2:C2"/>
    <mergeCell ref="H72:H75"/>
    <mergeCell ref="I72:I73"/>
    <mergeCell ref="J72:J73"/>
    <mergeCell ref="AA72:AA75"/>
    <mergeCell ref="G74:G75"/>
    <mergeCell ref="I74:I75"/>
    <mergeCell ref="J74:J75"/>
    <mergeCell ref="C72:C75"/>
    <mergeCell ref="D72:D75"/>
    <mergeCell ref="E72:E75"/>
    <mergeCell ref="F72:F75"/>
    <mergeCell ref="G72:G73"/>
    <mergeCell ref="V66:V71"/>
    <mergeCell ref="W66:W71"/>
    <mergeCell ref="X66:X71"/>
    <mergeCell ref="Y66:Y71"/>
    <mergeCell ref="AA66:AA71"/>
    <mergeCell ref="I68:I69"/>
    <mergeCell ref="J68:J69"/>
    <mergeCell ref="I70:I71"/>
    <mergeCell ref="J70:J71"/>
    <mergeCell ref="F66:F71"/>
    <mergeCell ref="G66:G71"/>
    <mergeCell ref="H66:H71"/>
    <mergeCell ref="I66:I67"/>
    <mergeCell ref="J66:J67"/>
    <mergeCell ref="U66:U71"/>
    <mergeCell ref="C66:C71"/>
    <mergeCell ref="D66:D71"/>
    <mergeCell ref="E66:E71"/>
    <mergeCell ref="V56:V65"/>
    <mergeCell ref="W56:W65"/>
    <mergeCell ref="X56:X65"/>
    <mergeCell ref="Y56:Y65"/>
    <mergeCell ref="AA56:AA65"/>
    <mergeCell ref="I58:I59"/>
    <mergeCell ref="J58:J59"/>
    <mergeCell ref="I60:I61"/>
    <mergeCell ref="J60:J61"/>
    <mergeCell ref="I62:I63"/>
    <mergeCell ref="AC50:AC55"/>
    <mergeCell ref="I56:I57"/>
    <mergeCell ref="J56:J57"/>
    <mergeCell ref="U56:U65"/>
    <mergeCell ref="J62:J63"/>
    <mergeCell ref="I64:I65"/>
    <mergeCell ref="J64:J65"/>
    <mergeCell ref="AD50:AD55"/>
    <mergeCell ref="AG50:AG55"/>
    <mergeCell ref="I52:I53"/>
    <mergeCell ref="J52:J53"/>
    <mergeCell ref="AB52:AB53"/>
    <mergeCell ref="I54:I55"/>
    <mergeCell ref="J54:J55"/>
    <mergeCell ref="AB54:AB55"/>
    <mergeCell ref="V50:V55"/>
    <mergeCell ref="W50:W55"/>
    <mergeCell ref="X50:X55"/>
    <mergeCell ref="Y50:Y55"/>
    <mergeCell ref="AA50:AA55"/>
    <mergeCell ref="AB50:AB51"/>
    <mergeCell ref="I50:I51"/>
    <mergeCell ref="J50:J51"/>
    <mergeCell ref="U50:U55"/>
    <mergeCell ref="C50:C55"/>
    <mergeCell ref="D50:D55"/>
    <mergeCell ref="E50:E55"/>
    <mergeCell ref="C56:C65"/>
    <mergeCell ref="D56:D65"/>
    <mergeCell ref="E56:E65"/>
    <mergeCell ref="F50:F55"/>
    <mergeCell ref="G50:G55"/>
    <mergeCell ref="H50:H55"/>
    <mergeCell ref="F56:F65"/>
    <mergeCell ref="G56:G65"/>
    <mergeCell ref="H56:H65"/>
    <mergeCell ref="AG44:AG49"/>
    <mergeCell ref="I46:I47"/>
    <mergeCell ref="J46:J47"/>
    <mergeCell ref="AB46:AB47"/>
    <mergeCell ref="I48:I49"/>
    <mergeCell ref="J48:J49"/>
    <mergeCell ref="AB48:AB49"/>
    <mergeCell ref="W44:W49"/>
    <mergeCell ref="X44:X49"/>
    <mergeCell ref="Y44:Y49"/>
    <mergeCell ref="AA44:AA49"/>
    <mergeCell ref="AB44:AB45"/>
    <mergeCell ref="AC44:AC49"/>
    <mergeCell ref="G44:G49"/>
    <mergeCell ref="H44:H49"/>
    <mergeCell ref="I44:I45"/>
    <mergeCell ref="J44:J45"/>
    <mergeCell ref="U44:U49"/>
    <mergeCell ref="V44:V49"/>
    <mergeCell ref="D44:D49"/>
    <mergeCell ref="E44:E49"/>
    <mergeCell ref="F44:F49"/>
    <mergeCell ref="AC34:AC39"/>
    <mergeCell ref="AG34:AG39"/>
    <mergeCell ref="I36:I37"/>
    <mergeCell ref="J36:J37"/>
    <mergeCell ref="AB36:AB37"/>
    <mergeCell ref="I38:I39"/>
    <mergeCell ref="J38:J39"/>
    <mergeCell ref="AB38:AB39"/>
    <mergeCell ref="X40:X43"/>
    <mergeCell ref="Y40:Y43"/>
    <mergeCell ref="AA40:AA43"/>
    <mergeCell ref="AB40:AB41"/>
    <mergeCell ref="AC40:AC43"/>
    <mergeCell ref="AG40:AG43"/>
    <mergeCell ref="AB42:AB43"/>
    <mergeCell ref="I40:I41"/>
    <mergeCell ref="J40:J41"/>
    <mergeCell ref="U40:U43"/>
    <mergeCell ref="V40:V43"/>
    <mergeCell ref="W40:W43"/>
    <mergeCell ref="I42:I43"/>
    <mergeCell ref="J42:J43"/>
    <mergeCell ref="Y34:Y39"/>
    <mergeCell ref="AA34:AA39"/>
    <mergeCell ref="D22:D33"/>
    <mergeCell ref="E22:E33"/>
    <mergeCell ref="F22:F33"/>
    <mergeCell ref="G22:G33"/>
    <mergeCell ref="I22:I23"/>
    <mergeCell ref="I30:I31"/>
    <mergeCell ref="I34:I35"/>
    <mergeCell ref="J34:J35"/>
    <mergeCell ref="J30:J31"/>
    <mergeCell ref="I32:I33"/>
    <mergeCell ref="J32:J33"/>
    <mergeCell ref="E34:E43"/>
    <mergeCell ref="F34:F43"/>
    <mergeCell ref="G34:G43"/>
    <mergeCell ref="J22:J23"/>
    <mergeCell ref="I24:I25"/>
    <mergeCell ref="J24:J25"/>
    <mergeCell ref="I26:I27"/>
    <mergeCell ref="J26:J27"/>
    <mergeCell ref="I28:I29"/>
    <mergeCell ref="J28:J29"/>
    <mergeCell ref="AG4:AG13"/>
    <mergeCell ref="AB6:AB7"/>
    <mergeCell ref="AB8:AB9"/>
    <mergeCell ref="AB14:AB15"/>
    <mergeCell ref="AC14:AC21"/>
    <mergeCell ref="F4:F13"/>
    <mergeCell ref="G4:G13"/>
    <mergeCell ref="AG14:AG21"/>
    <mergeCell ref="I16:I17"/>
    <mergeCell ref="J16:J17"/>
    <mergeCell ref="AB16:AB17"/>
    <mergeCell ref="I18:I19"/>
    <mergeCell ref="J18:J19"/>
    <mergeCell ref="AB18:AB19"/>
    <mergeCell ref="I20:I21"/>
    <mergeCell ref="J20:J21"/>
    <mergeCell ref="AB20:AB21"/>
    <mergeCell ref="J14:J15"/>
    <mergeCell ref="U14:U21"/>
    <mergeCell ref="V14:V21"/>
    <mergeCell ref="W14:W21"/>
    <mergeCell ref="X14:X21"/>
    <mergeCell ref="Y14:Y21"/>
    <mergeCell ref="D14:D21"/>
    <mergeCell ref="F14:F21"/>
    <mergeCell ref="G14:G21"/>
    <mergeCell ref="E14:E21"/>
    <mergeCell ref="I14:I15"/>
    <mergeCell ref="I10:I11"/>
    <mergeCell ref="J10:J11"/>
    <mergeCell ref="AB10:AB11"/>
    <mergeCell ref="I12:I13"/>
    <mergeCell ref="J12:J13"/>
    <mergeCell ref="AB12:AB13"/>
    <mergeCell ref="V4:V13"/>
    <mergeCell ref="W4:W13"/>
    <mergeCell ref="X4:X13"/>
    <mergeCell ref="Y4:Y13"/>
    <mergeCell ref="Z4:Z75"/>
    <mergeCell ref="AA4:AA13"/>
    <mergeCell ref="AA14:AA21"/>
    <mergeCell ref="X34:X39"/>
    <mergeCell ref="U34:U39"/>
    <mergeCell ref="V34:V39"/>
    <mergeCell ref="W34:W39"/>
    <mergeCell ref="AB34:AB35"/>
    <mergeCell ref="D34:D43"/>
    <mergeCell ref="A1:AH1"/>
    <mergeCell ref="B4:B75"/>
    <mergeCell ref="C4:C49"/>
    <mergeCell ref="D4:D13"/>
    <mergeCell ref="E4:E13"/>
    <mergeCell ref="E2:AH2"/>
    <mergeCell ref="A4:A75"/>
    <mergeCell ref="H14:H21"/>
    <mergeCell ref="H22:H33"/>
    <mergeCell ref="H34:H43"/>
    <mergeCell ref="H4:H13"/>
    <mergeCell ref="I4:I5"/>
    <mergeCell ref="J4:J5"/>
    <mergeCell ref="U4:U13"/>
    <mergeCell ref="I6:I7"/>
    <mergeCell ref="J6:J7"/>
    <mergeCell ref="I8:I9"/>
    <mergeCell ref="J8:J9"/>
    <mergeCell ref="J3:K3"/>
    <mergeCell ref="AB4:AB5"/>
    <mergeCell ref="AC4:AC13"/>
    <mergeCell ref="AD4:AD49"/>
    <mergeCell ref="AE4:AE55"/>
    <mergeCell ref="AF4:AF75"/>
  </mergeCells>
  <conditionalFormatting sqref="AB4">
    <cfRule type="iconSet" priority="3">
      <iconSet iconSet="3Symbols">
        <cfvo type="percent" val="0"/>
        <cfvo type="percent" val="33"/>
        <cfvo type="percent" val="67"/>
      </iconSet>
    </cfRule>
  </conditionalFormatting>
  <conditionalFormatting sqref="AB6">
    <cfRule type="iconSet" priority="2">
      <iconSet iconSet="3Symbols">
        <cfvo type="percent" val="0"/>
        <cfvo type="percent" val="33"/>
        <cfvo type="percent" val="67"/>
      </iconSet>
    </cfRule>
  </conditionalFormatting>
  <conditionalFormatting sqref="AB36">
    <cfRule type="iconSet" priority="1">
      <iconSet iconSet="3Symbols">
        <cfvo type="percent" val="0"/>
        <cfvo type="percent" val="33"/>
        <cfvo type="percent" val="67"/>
      </iconSet>
    </cfRule>
  </conditionalFormatting>
  <conditionalFormatting sqref="AB34 AB8 AB10 AB12:AB14 AB16 AB18 AB20 AB38 AB40 AB42 AB44 AB46 AB48 AB50 AB52 AB54">
    <cfRule type="iconSet" priority="4">
      <iconSet iconSet="3Symbols">
        <cfvo type="percent" val="0"/>
        <cfvo type="percent" val="33"/>
        <cfvo type="percent" val="67"/>
      </iconSet>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6"/>
  <sheetViews>
    <sheetView topLeftCell="C1" zoomScale="73" zoomScaleNormal="73" workbookViewId="0">
      <selection activeCell="I20" sqref="I20:I21"/>
    </sheetView>
  </sheetViews>
  <sheetFormatPr baseColWidth="10" defaultColWidth="11.42578125" defaultRowHeight="15" x14ac:dyDescent="0.25"/>
  <cols>
    <col min="1" max="1" width="25.42578125" customWidth="1"/>
    <col min="2" max="2" width="61.140625" customWidth="1"/>
    <col min="3" max="3" width="35.7109375" customWidth="1"/>
    <col min="4" max="4" width="35.85546875" customWidth="1"/>
    <col min="5" max="5" width="27.42578125" customWidth="1"/>
    <col min="6" max="6" width="23" customWidth="1"/>
    <col min="7" max="7" width="26.140625" customWidth="1"/>
    <col min="8" max="8" width="19.85546875" customWidth="1"/>
    <col min="9" max="9" width="41.5703125" customWidth="1"/>
    <col min="16" max="16" width="14.140625" customWidth="1"/>
    <col min="17" max="17" width="14" customWidth="1"/>
    <col min="18" max="18" width="19.28515625" customWidth="1"/>
    <col min="19" max="19" width="18" customWidth="1"/>
    <col min="20" max="20" width="18.28515625" customWidth="1"/>
    <col min="26" max="26" width="14.140625" customWidth="1"/>
    <col min="27" max="27" width="18.28515625" customWidth="1"/>
    <col min="28" max="28" width="17.28515625" customWidth="1"/>
    <col min="29" max="29" width="17.140625" customWidth="1"/>
    <col min="30" max="30" width="18.42578125" customWidth="1"/>
    <col min="31" max="31" width="20.140625" customWidth="1"/>
    <col min="32" max="32" width="19.28515625" customWidth="1"/>
    <col min="33" max="33" width="17.85546875" customWidth="1"/>
    <col min="34" max="55" width="11.42578125" style="158"/>
  </cols>
  <sheetData>
    <row r="1" spans="1:55" ht="291.75" customHeight="1" x14ac:dyDescent="0.25">
      <c r="A1" s="278" t="s">
        <v>914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55" ht="33.75" customHeight="1" x14ac:dyDescent="0.25">
      <c r="A2" s="113" t="s">
        <v>0</v>
      </c>
      <c r="B2" s="275" t="s">
        <v>679</v>
      </c>
      <c r="C2" s="276"/>
      <c r="D2" s="113" t="s">
        <v>910</v>
      </c>
      <c r="E2" s="284">
        <v>2023</v>
      </c>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55" s="131" customFormat="1" ht="58.5" customHeight="1" x14ac:dyDescent="0.2">
      <c r="A3" s="104" t="s">
        <v>1</v>
      </c>
      <c r="B3" s="104" t="s">
        <v>2</v>
      </c>
      <c r="C3" s="104" t="s">
        <v>603</v>
      </c>
      <c r="D3" s="213" t="s">
        <v>4</v>
      </c>
      <c r="E3" s="105" t="s">
        <v>5</v>
      </c>
      <c r="F3" s="106" t="s">
        <v>6</v>
      </c>
      <c r="G3" s="106" t="s">
        <v>7</v>
      </c>
      <c r="H3" s="159" t="s">
        <v>8</v>
      </c>
      <c r="I3" s="106" t="s">
        <v>9</v>
      </c>
      <c r="J3" s="285" t="s">
        <v>10</v>
      </c>
      <c r="K3" s="285"/>
      <c r="L3" s="160">
        <v>44986</v>
      </c>
      <c r="M3" s="160">
        <v>45078</v>
      </c>
      <c r="N3" s="160">
        <v>45170</v>
      </c>
      <c r="O3" s="160">
        <v>45261</v>
      </c>
      <c r="P3" s="104" t="s">
        <v>11</v>
      </c>
      <c r="Q3" s="104" t="s">
        <v>12</v>
      </c>
      <c r="R3" s="104" t="s">
        <v>13</v>
      </c>
      <c r="S3" s="104" t="s">
        <v>14</v>
      </c>
      <c r="T3" s="104" t="s">
        <v>15</v>
      </c>
      <c r="U3" s="104" t="s">
        <v>16</v>
      </c>
      <c r="V3" s="104" t="s">
        <v>17</v>
      </c>
      <c r="W3" s="104" t="s">
        <v>18</v>
      </c>
      <c r="X3" s="104" t="s">
        <v>19</v>
      </c>
      <c r="Y3" s="104" t="s">
        <v>20</v>
      </c>
      <c r="Z3" s="106" t="s">
        <v>21</v>
      </c>
      <c r="AA3" s="106" t="s">
        <v>22</v>
      </c>
      <c r="AB3" s="104" t="s">
        <v>23</v>
      </c>
      <c r="AC3" s="104" t="s">
        <v>24</v>
      </c>
      <c r="AD3" s="104" t="s">
        <v>25</v>
      </c>
      <c r="AE3" s="104" t="s">
        <v>26</v>
      </c>
      <c r="AF3" s="106" t="s">
        <v>27</v>
      </c>
      <c r="AG3" s="105" t="s">
        <v>28</v>
      </c>
      <c r="AH3" s="161"/>
      <c r="AI3" s="161"/>
      <c r="AJ3" s="161"/>
      <c r="AK3" s="161"/>
      <c r="AL3" s="161"/>
      <c r="AM3" s="161"/>
      <c r="AN3" s="161"/>
      <c r="AO3" s="161"/>
      <c r="AP3" s="161"/>
      <c r="AQ3" s="161"/>
      <c r="AR3" s="161"/>
      <c r="AS3" s="161"/>
      <c r="AT3" s="161"/>
      <c r="AU3" s="161"/>
      <c r="AV3" s="161"/>
      <c r="AW3" s="161"/>
      <c r="AX3" s="161"/>
      <c r="AY3" s="161"/>
      <c r="AZ3" s="161"/>
      <c r="BA3" s="161"/>
      <c r="BB3" s="161"/>
      <c r="BC3" s="161"/>
    </row>
    <row r="4" spans="1:55" ht="50.1" customHeight="1" x14ac:dyDescent="0.25">
      <c r="A4" s="286" t="s">
        <v>687</v>
      </c>
      <c r="B4" s="287" t="s">
        <v>690</v>
      </c>
      <c r="C4" s="280" t="s">
        <v>604</v>
      </c>
      <c r="D4" s="288" t="s">
        <v>605</v>
      </c>
      <c r="E4" s="280" t="s">
        <v>606</v>
      </c>
      <c r="F4" s="280" t="s">
        <v>607</v>
      </c>
      <c r="G4" s="280" t="s">
        <v>608</v>
      </c>
      <c r="H4" s="281"/>
      <c r="I4" s="282" t="s">
        <v>609</v>
      </c>
      <c r="J4" s="283">
        <v>0.3</v>
      </c>
      <c r="K4" s="15" t="s">
        <v>36</v>
      </c>
      <c r="L4" s="16">
        <v>0.1</v>
      </c>
      <c r="M4" s="16">
        <v>0.3</v>
      </c>
      <c r="N4" s="16">
        <v>0.5</v>
      </c>
      <c r="O4" s="16">
        <v>1</v>
      </c>
      <c r="P4" s="17">
        <f t="shared" ref="P4" si="0">SUM(L4:L4)*J4</f>
        <v>0.03</v>
      </c>
      <c r="Q4" s="17">
        <f t="shared" ref="Q4" si="1">SUM(M4:M4)*J4</f>
        <v>0.09</v>
      </c>
      <c r="R4" s="17">
        <f t="shared" ref="R4" si="2">SUM(N4:N4)*J4</f>
        <v>0.15</v>
      </c>
      <c r="S4" s="17">
        <f t="shared" ref="S4" si="3">SUM(O4:O4)*J4</f>
        <v>0.3</v>
      </c>
      <c r="T4" s="17">
        <f t="shared" ref="T4:T25" si="4">MAX(P4:S4)</f>
        <v>0.3</v>
      </c>
      <c r="U4" s="292">
        <f>+P7+P11</f>
        <v>0</v>
      </c>
      <c r="V4" s="292">
        <f>+Q7+Q11</f>
        <v>0</v>
      </c>
      <c r="W4" s="292">
        <f>+R7+R11</f>
        <v>0</v>
      </c>
      <c r="X4" s="292">
        <f>+S7+S11</f>
        <v>0</v>
      </c>
      <c r="Y4" s="292">
        <f>MAX(U4:X11)</f>
        <v>0</v>
      </c>
      <c r="Z4" s="252" t="s">
        <v>610</v>
      </c>
      <c r="AA4" s="290" t="s">
        <v>611</v>
      </c>
      <c r="AB4" s="244" t="str">
        <f t="shared" ref="AB4" si="5">+IF(L7&gt;L4,"SUPERADA",IF(L7=L4,"EQUILIBRADA",IF(L7&lt;L4,"PARA MEJORAR")))</f>
        <v>PARA MEJORAR</v>
      </c>
      <c r="AC4" s="290" t="str">
        <f>IF(COUNTIF(AB4:AB11,"PARA MEJORAR")&gt;1,"PARA MEJORAR","BIEN")</f>
        <v>BIEN</v>
      </c>
      <c r="AD4" s="291" t="str">
        <f>IF(COUNTIF(AC4:AC11,"PARA MEJORAR")&gt;=1,"PARA MEJORAR","BIEN")</f>
        <v>BIEN</v>
      </c>
      <c r="AE4" s="291" t="str">
        <f>IF(COUNTIF(AD4:AD63,"PARA MEJORAR")&gt;=1,"PARA MEJORAR","BIEN")</f>
        <v>BIEN</v>
      </c>
      <c r="AF4" s="247" t="s">
        <v>612</v>
      </c>
      <c r="AG4" s="289"/>
    </row>
    <row r="5" spans="1:55" ht="50.1" customHeight="1" x14ac:dyDescent="0.25">
      <c r="A5" s="286"/>
      <c r="B5" s="287"/>
      <c r="C5" s="280"/>
      <c r="D5" s="288"/>
      <c r="E5" s="280"/>
      <c r="F5" s="280"/>
      <c r="G5" s="280"/>
      <c r="H5" s="281"/>
      <c r="I5" s="282"/>
      <c r="J5" s="283"/>
      <c r="K5" s="110" t="s">
        <v>37</v>
      </c>
      <c r="L5" s="111">
        <v>0</v>
      </c>
      <c r="M5" s="111">
        <v>0</v>
      </c>
      <c r="N5" s="111">
        <v>0</v>
      </c>
      <c r="O5" s="111">
        <v>0</v>
      </c>
      <c r="P5" s="109">
        <f t="shared" ref="P5" si="6">SUM(L5:L5)*J4</f>
        <v>0</v>
      </c>
      <c r="Q5" s="109">
        <f t="shared" ref="Q5" si="7">SUM(M5:M5)*J4</f>
        <v>0</v>
      </c>
      <c r="R5" s="109">
        <f t="shared" ref="R5" si="8">SUM(N5:N5)*J4</f>
        <v>0</v>
      </c>
      <c r="S5" s="109">
        <f t="shared" ref="S5" si="9">SUM(O5:O5)*J4</f>
        <v>0</v>
      </c>
      <c r="T5" s="109">
        <f t="shared" si="4"/>
        <v>0</v>
      </c>
      <c r="U5" s="292"/>
      <c r="V5" s="292"/>
      <c r="W5" s="292"/>
      <c r="X5" s="292"/>
      <c r="Y5" s="292"/>
      <c r="Z5" s="252"/>
      <c r="AA5" s="290"/>
      <c r="AB5" s="244"/>
      <c r="AC5" s="290"/>
      <c r="AD5" s="291"/>
      <c r="AE5" s="291"/>
      <c r="AF5" s="247"/>
      <c r="AG5" s="289"/>
    </row>
    <row r="6" spans="1:55" ht="50.1" customHeight="1" x14ac:dyDescent="0.25">
      <c r="A6" s="286"/>
      <c r="B6" s="287"/>
      <c r="C6" s="280"/>
      <c r="D6" s="288"/>
      <c r="E6" s="280"/>
      <c r="F6" s="280"/>
      <c r="G6" s="280"/>
      <c r="H6" s="281"/>
      <c r="I6" s="282" t="s">
        <v>613</v>
      </c>
      <c r="J6" s="283">
        <v>0.3</v>
      </c>
      <c r="K6" s="15" t="s">
        <v>36</v>
      </c>
      <c r="L6" s="16">
        <v>0.1</v>
      </c>
      <c r="M6" s="16">
        <v>0.3</v>
      </c>
      <c r="N6" s="16">
        <v>0.5</v>
      </c>
      <c r="O6" s="16">
        <v>1</v>
      </c>
      <c r="P6" s="17">
        <f t="shared" ref="P6" si="10">SUM(L6:L6)*J6</f>
        <v>0.03</v>
      </c>
      <c r="Q6" s="17">
        <f t="shared" ref="Q6" si="11">SUM(M6:M6)*J6</f>
        <v>0.09</v>
      </c>
      <c r="R6" s="17">
        <f t="shared" ref="R6" si="12">SUM(N6:N6)*J6</f>
        <v>0.15</v>
      </c>
      <c r="S6" s="17">
        <f t="shared" ref="S6" si="13">SUM(O6:O6)*J6</f>
        <v>0.3</v>
      </c>
      <c r="T6" s="17">
        <f t="shared" si="4"/>
        <v>0.3</v>
      </c>
      <c r="U6" s="292"/>
      <c r="V6" s="292"/>
      <c r="W6" s="292"/>
      <c r="X6" s="292"/>
      <c r="Y6" s="292"/>
      <c r="Z6" s="252"/>
      <c r="AA6" s="290"/>
      <c r="AB6" s="244"/>
      <c r="AC6" s="290"/>
      <c r="AD6" s="291"/>
      <c r="AE6" s="291"/>
      <c r="AF6" s="247"/>
      <c r="AG6" s="289"/>
    </row>
    <row r="7" spans="1:55" ht="50.1" customHeight="1" x14ac:dyDescent="0.25">
      <c r="A7" s="286"/>
      <c r="B7" s="287"/>
      <c r="C7" s="280"/>
      <c r="D7" s="288"/>
      <c r="E7" s="280"/>
      <c r="F7" s="280"/>
      <c r="G7" s="280"/>
      <c r="H7" s="281"/>
      <c r="I7" s="282"/>
      <c r="J7" s="283"/>
      <c r="K7" s="110" t="s">
        <v>37</v>
      </c>
      <c r="L7" s="111">
        <v>0</v>
      </c>
      <c r="M7" s="111">
        <v>0</v>
      </c>
      <c r="N7" s="111">
        <v>0</v>
      </c>
      <c r="O7" s="111">
        <v>0</v>
      </c>
      <c r="P7" s="109">
        <f t="shared" ref="P7" si="14">SUM(L7:L7)*J6</f>
        <v>0</v>
      </c>
      <c r="Q7" s="109">
        <f t="shared" ref="Q7" si="15">SUM(M7:M7)*J6</f>
        <v>0</v>
      </c>
      <c r="R7" s="109">
        <f t="shared" ref="R7" si="16">SUM(N7:N7)*J6</f>
        <v>0</v>
      </c>
      <c r="S7" s="109">
        <f t="shared" ref="S7" si="17">SUM(O7:O7)*J6</f>
        <v>0</v>
      </c>
      <c r="T7" s="109">
        <f t="shared" si="4"/>
        <v>0</v>
      </c>
      <c r="U7" s="292"/>
      <c r="V7" s="292"/>
      <c r="W7" s="292"/>
      <c r="X7" s="292"/>
      <c r="Y7" s="292"/>
      <c r="Z7" s="252"/>
      <c r="AA7" s="290"/>
      <c r="AB7" s="244"/>
      <c r="AC7" s="290"/>
      <c r="AD7" s="291"/>
      <c r="AE7" s="291"/>
      <c r="AF7" s="247"/>
      <c r="AG7" s="289"/>
    </row>
    <row r="8" spans="1:55" ht="50.1" customHeight="1" x14ac:dyDescent="0.25">
      <c r="A8" s="286"/>
      <c r="B8" s="287"/>
      <c r="C8" s="280"/>
      <c r="D8" s="288"/>
      <c r="E8" s="280"/>
      <c r="F8" s="280"/>
      <c r="G8" s="280"/>
      <c r="H8" s="281"/>
      <c r="I8" s="282" t="s">
        <v>614</v>
      </c>
      <c r="J8" s="283">
        <v>0.3</v>
      </c>
      <c r="K8" s="15" t="s">
        <v>36</v>
      </c>
      <c r="L8" s="16">
        <v>0</v>
      </c>
      <c r="M8" s="16">
        <v>0</v>
      </c>
      <c r="N8" s="16">
        <v>0.5</v>
      </c>
      <c r="O8" s="16">
        <v>1</v>
      </c>
      <c r="P8" s="17">
        <f t="shared" ref="P8" si="18">SUM(L8:L8)*J8</f>
        <v>0</v>
      </c>
      <c r="Q8" s="17">
        <f t="shared" ref="Q8" si="19">SUM(M8:M8)*J8</f>
        <v>0</v>
      </c>
      <c r="R8" s="17">
        <f t="shared" ref="R8" si="20">SUM(N8:N8)*J8</f>
        <v>0.15</v>
      </c>
      <c r="S8" s="17">
        <f t="shared" ref="S8" si="21">SUM(O8:O8)*J8</f>
        <v>0.3</v>
      </c>
      <c r="T8" s="17">
        <f t="shared" si="4"/>
        <v>0.3</v>
      </c>
      <c r="U8" s="292"/>
      <c r="V8" s="292"/>
      <c r="W8" s="292"/>
      <c r="X8" s="292"/>
      <c r="Y8" s="292"/>
      <c r="Z8" s="252"/>
      <c r="AA8" s="290"/>
      <c r="AB8" s="244" t="str">
        <f t="shared" ref="AB8" si="22">+IF(L11&gt;L8,"SUPERADA",IF(L11=L8,"EQUILIBRADA",IF(L11&lt;L8,"PARA MEJORAR")))</f>
        <v>EQUILIBRADA</v>
      </c>
      <c r="AC8" s="290"/>
      <c r="AD8" s="291"/>
      <c r="AE8" s="291"/>
      <c r="AF8" s="247"/>
      <c r="AG8" s="289"/>
    </row>
    <row r="9" spans="1:55" ht="50.1" customHeight="1" x14ac:dyDescent="0.25">
      <c r="A9" s="286"/>
      <c r="B9" s="287"/>
      <c r="C9" s="280"/>
      <c r="D9" s="288"/>
      <c r="E9" s="280"/>
      <c r="F9" s="280"/>
      <c r="G9" s="280"/>
      <c r="H9" s="281"/>
      <c r="I9" s="282"/>
      <c r="J9" s="283"/>
      <c r="K9" s="110" t="s">
        <v>37</v>
      </c>
      <c r="L9" s="111">
        <v>0</v>
      </c>
      <c r="M9" s="111">
        <v>0</v>
      </c>
      <c r="N9" s="111">
        <v>0</v>
      </c>
      <c r="O9" s="111">
        <v>0</v>
      </c>
      <c r="P9" s="109">
        <f t="shared" ref="P9" si="23">SUM(L9:L9)*J8</f>
        <v>0</v>
      </c>
      <c r="Q9" s="109">
        <f t="shared" ref="Q9" si="24">SUM(M9:M9)*J8</f>
        <v>0</v>
      </c>
      <c r="R9" s="109">
        <f t="shared" ref="R9" si="25">SUM(N9:N9)*J8</f>
        <v>0</v>
      </c>
      <c r="S9" s="109">
        <f t="shared" ref="S9" si="26">SUM(O9:O9)*J8</f>
        <v>0</v>
      </c>
      <c r="T9" s="109">
        <f t="shared" si="4"/>
        <v>0</v>
      </c>
      <c r="U9" s="292"/>
      <c r="V9" s="292"/>
      <c r="W9" s="292"/>
      <c r="X9" s="292"/>
      <c r="Y9" s="292"/>
      <c r="Z9" s="252"/>
      <c r="AA9" s="290"/>
      <c r="AB9" s="244"/>
      <c r="AC9" s="290"/>
      <c r="AD9" s="291"/>
      <c r="AE9" s="291"/>
      <c r="AF9" s="247"/>
      <c r="AG9" s="289"/>
    </row>
    <row r="10" spans="1:55" ht="50.1" customHeight="1" x14ac:dyDescent="0.25">
      <c r="A10" s="286"/>
      <c r="B10" s="287"/>
      <c r="C10" s="280"/>
      <c r="D10" s="288"/>
      <c r="E10" s="280"/>
      <c r="F10" s="280"/>
      <c r="G10" s="280"/>
      <c r="H10" s="281"/>
      <c r="I10" s="282" t="s">
        <v>615</v>
      </c>
      <c r="J10" s="283">
        <v>0.1</v>
      </c>
      <c r="K10" s="15" t="s">
        <v>36</v>
      </c>
      <c r="L10" s="16">
        <v>0</v>
      </c>
      <c r="M10" s="16">
        <v>0</v>
      </c>
      <c r="N10" s="16">
        <v>0.5</v>
      </c>
      <c r="O10" s="16">
        <v>1</v>
      </c>
      <c r="P10" s="17">
        <f t="shared" ref="P10" si="27">SUM(L10:L10)*J10</f>
        <v>0</v>
      </c>
      <c r="Q10" s="17">
        <f t="shared" ref="Q10" si="28">SUM(M10:M10)*J10</f>
        <v>0</v>
      </c>
      <c r="R10" s="17">
        <f t="shared" ref="R10" si="29">SUM(N10:N10)*J10</f>
        <v>0.05</v>
      </c>
      <c r="S10" s="17">
        <f t="shared" ref="S10" si="30">SUM(O10:O10)*J10</f>
        <v>0.1</v>
      </c>
      <c r="T10" s="17">
        <f t="shared" si="4"/>
        <v>0.1</v>
      </c>
      <c r="U10" s="292"/>
      <c r="V10" s="292"/>
      <c r="W10" s="292"/>
      <c r="X10" s="292"/>
      <c r="Y10" s="292"/>
      <c r="Z10" s="252"/>
      <c r="AA10" s="290"/>
      <c r="AB10" s="244"/>
      <c r="AC10" s="290"/>
      <c r="AD10" s="291"/>
      <c r="AE10" s="291"/>
      <c r="AF10" s="247"/>
      <c r="AG10" s="289"/>
    </row>
    <row r="11" spans="1:55" ht="50.1" customHeight="1" x14ac:dyDescent="0.25">
      <c r="A11" s="286"/>
      <c r="B11" s="287"/>
      <c r="C11" s="280"/>
      <c r="D11" s="288"/>
      <c r="E11" s="280"/>
      <c r="F11" s="280"/>
      <c r="G11" s="280"/>
      <c r="H11" s="281"/>
      <c r="I11" s="282"/>
      <c r="J11" s="283"/>
      <c r="K11" s="110" t="s">
        <v>37</v>
      </c>
      <c r="L11" s="111">
        <v>0</v>
      </c>
      <c r="M11" s="111">
        <v>0</v>
      </c>
      <c r="N11" s="111">
        <v>0</v>
      </c>
      <c r="O11" s="111">
        <v>0</v>
      </c>
      <c r="P11" s="109">
        <f t="shared" ref="P11" si="31">SUM(L11:L11)*J10</f>
        <v>0</v>
      </c>
      <c r="Q11" s="109">
        <f t="shared" ref="Q11" si="32">SUM(M11:M11)*J10</f>
        <v>0</v>
      </c>
      <c r="R11" s="109">
        <f t="shared" ref="R11" si="33">SUM(N11:N11)*J10</f>
        <v>0</v>
      </c>
      <c r="S11" s="109">
        <f t="shared" ref="S11" si="34">SUM(O11:O11)*J10</f>
        <v>0</v>
      </c>
      <c r="T11" s="109">
        <f t="shared" si="4"/>
        <v>0</v>
      </c>
      <c r="U11" s="292"/>
      <c r="V11" s="292"/>
      <c r="W11" s="292"/>
      <c r="X11" s="292"/>
      <c r="Y11" s="292"/>
      <c r="Z11" s="252"/>
      <c r="AA11" s="290"/>
      <c r="AB11" s="244"/>
      <c r="AC11" s="290"/>
      <c r="AD11" s="291"/>
      <c r="AE11" s="291"/>
      <c r="AF11" s="247"/>
      <c r="AG11" s="289"/>
    </row>
    <row r="12" spans="1:55" ht="50.1" customHeight="1" x14ac:dyDescent="0.25">
      <c r="A12" s="286"/>
      <c r="B12" s="287"/>
      <c r="C12" s="280" t="s">
        <v>616</v>
      </c>
      <c r="D12" s="280" t="s">
        <v>617</v>
      </c>
      <c r="E12" s="280" t="s">
        <v>618</v>
      </c>
      <c r="F12" s="280" t="s">
        <v>619</v>
      </c>
      <c r="G12" s="280" t="s">
        <v>620</v>
      </c>
      <c r="H12" s="281"/>
      <c r="I12" s="282" t="s">
        <v>621</v>
      </c>
      <c r="J12" s="283">
        <v>0.3</v>
      </c>
      <c r="K12" s="15" t="s">
        <v>36</v>
      </c>
      <c r="L12" s="16">
        <v>0.3</v>
      </c>
      <c r="M12" s="16">
        <v>0.5</v>
      </c>
      <c r="N12" s="16">
        <v>0.8</v>
      </c>
      <c r="O12" s="16">
        <v>1</v>
      </c>
      <c r="P12" s="17">
        <v>0</v>
      </c>
      <c r="Q12" s="17">
        <f t="shared" ref="Q12" si="35">SUM(M12:M12)*J12</f>
        <v>0.15</v>
      </c>
      <c r="R12" s="17">
        <f t="shared" ref="R12" si="36">SUM(N12:N12)*J12</f>
        <v>0.24</v>
      </c>
      <c r="S12" s="17">
        <f t="shared" ref="S12" si="37">SUM(O12:O12)*J12</f>
        <v>0.3</v>
      </c>
      <c r="T12" s="17">
        <f t="shared" si="4"/>
        <v>0.3</v>
      </c>
      <c r="U12" s="153"/>
      <c r="V12" s="153"/>
      <c r="W12" s="153"/>
      <c r="X12" s="153"/>
      <c r="Y12" s="153"/>
      <c r="Z12" s="252"/>
      <c r="AA12" s="290"/>
      <c r="AB12" s="244"/>
      <c r="AC12" s="154"/>
      <c r="AD12" s="155"/>
      <c r="AE12" s="291"/>
      <c r="AF12" s="247"/>
      <c r="AG12" s="156"/>
    </row>
    <row r="13" spans="1:55" ht="50.1" customHeight="1" x14ac:dyDescent="0.25">
      <c r="A13" s="286"/>
      <c r="B13" s="287"/>
      <c r="C13" s="280"/>
      <c r="D13" s="280"/>
      <c r="E13" s="280"/>
      <c r="F13" s="280"/>
      <c r="G13" s="280"/>
      <c r="H13" s="281"/>
      <c r="I13" s="282"/>
      <c r="J13" s="283"/>
      <c r="K13" s="110" t="s">
        <v>37</v>
      </c>
      <c r="L13" s="111">
        <v>0</v>
      </c>
      <c r="M13" s="111">
        <v>0</v>
      </c>
      <c r="N13" s="111">
        <v>0</v>
      </c>
      <c r="O13" s="111">
        <v>0</v>
      </c>
      <c r="P13" s="109">
        <v>0</v>
      </c>
      <c r="Q13" s="109">
        <f t="shared" ref="Q13" si="38">SUM(M13:M13)*J12</f>
        <v>0</v>
      </c>
      <c r="R13" s="109">
        <f t="shared" ref="R13" si="39">SUM(N13:N13)*J12</f>
        <v>0</v>
      </c>
      <c r="S13" s="109">
        <f t="shared" ref="S13" si="40">SUM(O13:O13)*J12</f>
        <v>0</v>
      </c>
      <c r="T13" s="109">
        <f t="shared" si="4"/>
        <v>0</v>
      </c>
      <c r="U13" s="153"/>
      <c r="V13" s="153"/>
      <c r="W13" s="153"/>
      <c r="X13" s="153"/>
      <c r="Y13" s="153"/>
      <c r="Z13" s="252"/>
      <c r="AA13" s="290"/>
      <c r="AB13" s="244"/>
      <c r="AC13" s="154"/>
      <c r="AD13" s="155"/>
      <c r="AE13" s="291"/>
      <c r="AF13" s="247"/>
      <c r="AG13" s="156"/>
    </row>
    <row r="14" spans="1:55" ht="50.1" customHeight="1" x14ac:dyDescent="0.25">
      <c r="A14" s="286"/>
      <c r="B14" s="287"/>
      <c r="C14" s="280"/>
      <c r="D14" s="280"/>
      <c r="E14" s="280"/>
      <c r="F14" s="280"/>
      <c r="G14" s="280"/>
      <c r="H14" s="281"/>
      <c r="I14" s="282" t="s">
        <v>622</v>
      </c>
      <c r="J14" s="283">
        <v>0.3</v>
      </c>
      <c r="K14" s="15" t="s">
        <v>36</v>
      </c>
      <c r="L14" s="16">
        <v>0</v>
      </c>
      <c r="M14" s="16">
        <v>0.5</v>
      </c>
      <c r="N14" s="16">
        <v>0.8</v>
      </c>
      <c r="O14" s="16">
        <v>1</v>
      </c>
      <c r="P14" s="17">
        <v>0</v>
      </c>
      <c r="Q14" s="17">
        <f t="shared" ref="Q14" si="41">SUM(M14:M14)*J14</f>
        <v>0.15</v>
      </c>
      <c r="R14" s="17">
        <f t="shared" ref="R14" si="42">SUM(N14:N14)*J14</f>
        <v>0.24</v>
      </c>
      <c r="S14" s="17">
        <f t="shared" ref="S14" si="43">SUM(O14:O14)*J14</f>
        <v>0.3</v>
      </c>
      <c r="T14" s="17">
        <f t="shared" si="4"/>
        <v>0.3</v>
      </c>
      <c r="U14" s="153"/>
      <c r="V14" s="153"/>
      <c r="W14" s="153"/>
      <c r="X14" s="153"/>
      <c r="Y14" s="153"/>
      <c r="Z14" s="252"/>
      <c r="AA14" s="290"/>
      <c r="AB14" s="244"/>
      <c r="AC14" s="154"/>
      <c r="AD14" s="155"/>
      <c r="AE14" s="291"/>
      <c r="AF14" s="247"/>
      <c r="AG14" s="156"/>
    </row>
    <row r="15" spans="1:55" ht="50.1" customHeight="1" x14ac:dyDescent="0.25">
      <c r="A15" s="286"/>
      <c r="B15" s="287"/>
      <c r="C15" s="280"/>
      <c r="D15" s="280"/>
      <c r="E15" s="280"/>
      <c r="F15" s="280"/>
      <c r="G15" s="280"/>
      <c r="H15" s="281"/>
      <c r="I15" s="282"/>
      <c r="J15" s="283"/>
      <c r="K15" s="110" t="s">
        <v>37</v>
      </c>
      <c r="L15" s="111">
        <v>0</v>
      </c>
      <c r="M15" s="111">
        <v>0</v>
      </c>
      <c r="N15" s="111">
        <v>0</v>
      </c>
      <c r="O15" s="111">
        <v>0</v>
      </c>
      <c r="P15" s="109">
        <v>0</v>
      </c>
      <c r="Q15" s="109">
        <f t="shared" ref="Q15" si="44">SUM(M15:M15)*J14</f>
        <v>0</v>
      </c>
      <c r="R15" s="109">
        <f t="shared" ref="R15" si="45">SUM(N15:N15)*J14</f>
        <v>0</v>
      </c>
      <c r="S15" s="109">
        <f t="shared" ref="S15" si="46">SUM(O15:O15)*J14</f>
        <v>0</v>
      </c>
      <c r="T15" s="109">
        <f t="shared" si="4"/>
        <v>0</v>
      </c>
      <c r="U15" s="153"/>
      <c r="V15" s="153"/>
      <c r="W15" s="153"/>
      <c r="X15" s="153"/>
      <c r="Y15" s="153"/>
      <c r="Z15" s="252"/>
      <c r="AA15" s="290"/>
      <c r="AB15" s="244"/>
      <c r="AC15" s="154"/>
      <c r="AD15" s="155"/>
      <c r="AE15" s="291"/>
      <c r="AF15" s="247"/>
      <c r="AG15" s="156"/>
    </row>
    <row r="16" spans="1:55" ht="50.1" customHeight="1" x14ac:dyDescent="0.25">
      <c r="A16" s="286"/>
      <c r="B16" s="287"/>
      <c r="C16" s="280"/>
      <c r="D16" s="280"/>
      <c r="E16" s="280"/>
      <c r="F16" s="280"/>
      <c r="G16" s="280"/>
      <c r="H16" s="281"/>
      <c r="I16" s="282" t="s">
        <v>623</v>
      </c>
      <c r="J16" s="283">
        <v>0.4</v>
      </c>
      <c r="K16" s="15" t="s">
        <v>36</v>
      </c>
      <c r="L16" s="16">
        <v>0</v>
      </c>
      <c r="M16" s="16">
        <v>0.5</v>
      </c>
      <c r="N16" s="16">
        <v>0.8</v>
      </c>
      <c r="O16" s="16">
        <v>1</v>
      </c>
      <c r="P16" s="17">
        <v>0</v>
      </c>
      <c r="Q16" s="17">
        <f t="shared" ref="Q16" si="47">SUM(M16:M16)*J16</f>
        <v>0.2</v>
      </c>
      <c r="R16" s="17">
        <f t="shared" ref="R16" si="48">SUM(N16:N16)*J16</f>
        <v>0.32000000000000006</v>
      </c>
      <c r="S16" s="17">
        <f t="shared" ref="S16" si="49">SUM(O16:O16)*J16</f>
        <v>0.4</v>
      </c>
      <c r="T16" s="17">
        <f t="shared" si="4"/>
        <v>0.4</v>
      </c>
      <c r="U16" s="153"/>
      <c r="V16" s="153"/>
      <c r="W16" s="153"/>
      <c r="X16" s="153"/>
      <c r="Y16" s="153"/>
      <c r="Z16" s="252"/>
      <c r="AA16" s="290"/>
      <c r="AB16" s="244"/>
      <c r="AC16" s="154"/>
      <c r="AD16" s="155"/>
      <c r="AE16" s="291"/>
      <c r="AF16" s="247"/>
      <c r="AG16" s="156"/>
    </row>
    <row r="17" spans="1:33" ht="50.1" customHeight="1" x14ac:dyDescent="0.25">
      <c r="A17" s="286"/>
      <c r="B17" s="287"/>
      <c r="C17" s="280"/>
      <c r="D17" s="280"/>
      <c r="E17" s="280"/>
      <c r="F17" s="280"/>
      <c r="G17" s="280"/>
      <c r="H17" s="281"/>
      <c r="I17" s="282"/>
      <c r="J17" s="283"/>
      <c r="K17" s="110" t="s">
        <v>37</v>
      </c>
      <c r="L17" s="111">
        <v>0</v>
      </c>
      <c r="M17" s="111">
        <v>0</v>
      </c>
      <c r="N17" s="111">
        <v>0</v>
      </c>
      <c r="O17" s="111">
        <v>0</v>
      </c>
      <c r="P17" s="109">
        <v>0</v>
      </c>
      <c r="Q17" s="109">
        <f t="shared" ref="Q17" si="50">SUM(M17:M17)*J16</f>
        <v>0</v>
      </c>
      <c r="R17" s="109">
        <f t="shared" ref="R17" si="51">SUM(N17:N17)*J16</f>
        <v>0</v>
      </c>
      <c r="S17" s="109">
        <f t="shared" ref="S17" si="52">SUM(O17:O17)*J16</f>
        <v>0</v>
      </c>
      <c r="T17" s="109">
        <f t="shared" si="4"/>
        <v>0</v>
      </c>
      <c r="U17" s="153"/>
      <c r="V17" s="153"/>
      <c r="W17" s="153"/>
      <c r="X17" s="153"/>
      <c r="Y17" s="153"/>
      <c r="Z17" s="252"/>
      <c r="AA17" s="290"/>
      <c r="AB17" s="244"/>
      <c r="AC17" s="154"/>
      <c r="AD17" s="155"/>
      <c r="AE17" s="291"/>
      <c r="AF17" s="247"/>
      <c r="AG17" s="156"/>
    </row>
    <row r="18" spans="1:33" ht="50.1" customHeight="1" x14ac:dyDescent="0.25">
      <c r="A18" s="286"/>
      <c r="B18" s="287"/>
      <c r="C18" s="280" t="s">
        <v>624</v>
      </c>
      <c r="D18" s="280" t="s">
        <v>625</v>
      </c>
      <c r="E18" s="280" t="s">
        <v>626</v>
      </c>
      <c r="F18" s="280" t="s">
        <v>627</v>
      </c>
      <c r="G18" s="280" t="s">
        <v>628</v>
      </c>
      <c r="H18" s="281"/>
      <c r="I18" s="282" t="s">
        <v>629</v>
      </c>
      <c r="J18" s="283">
        <v>0.2</v>
      </c>
      <c r="K18" s="15" t="s">
        <v>36</v>
      </c>
      <c r="L18" s="16">
        <v>0.3</v>
      </c>
      <c r="M18" s="16">
        <v>1</v>
      </c>
      <c r="N18" s="16">
        <v>1</v>
      </c>
      <c r="O18" s="16">
        <v>1</v>
      </c>
      <c r="P18" s="17">
        <v>0</v>
      </c>
      <c r="Q18" s="17">
        <f t="shared" ref="Q18" si="53">SUM(M18:M18)*J18</f>
        <v>0.2</v>
      </c>
      <c r="R18" s="17">
        <f t="shared" ref="R18" si="54">SUM(N18:N18)*J18</f>
        <v>0.2</v>
      </c>
      <c r="S18" s="17">
        <f t="shared" ref="S18" si="55">SUM(O18:O18)*J18</f>
        <v>0.2</v>
      </c>
      <c r="T18" s="17">
        <f t="shared" si="4"/>
        <v>0.2</v>
      </c>
      <c r="U18" s="153"/>
      <c r="V18" s="153"/>
      <c r="W18" s="153"/>
      <c r="X18" s="153"/>
      <c r="Y18" s="153"/>
      <c r="Z18" s="252"/>
      <c r="AA18" s="290"/>
      <c r="AB18" s="244"/>
      <c r="AC18" s="154"/>
      <c r="AD18" s="155"/>
      <c r="AE18" s="291"/>
      <c r="AF18" s="247"/>
      <c r="AG18" s="156"/>
    </row>
    <row r="19" spans="1:33" ht="50.1" customHeight="1" x14ac:dyDescent="0.25">
      <c r="A19" s="286"/>
      <c r="B19" s="287"/>
      <c r="C19" s="280"/>
      <c r="D19" s="280"/>
      <c r="E19" s="280"/>
      <c r="F19" s="280"/>
      <c r="G19" s="280"/>
      <c r="H19" s="281"/>
      <c r="I19" s="282"/>
      <c r="J19" s="283"/>
      <c r="K19" s="110" t="s">
        <v>37</v>
      </c>
      <c r="L19" s="111">
        <v>0</v>
      </c>
      <c r="M19" s="111">
        <v>0</v>
      </c>
      <c r="N19" s="111">
        <v>0</v>
      </c>
      <c r="O19" s="111">
        <v>0</v>
      </c>
      <c r="P19" s="109">
        <v>0</v>
      </c>
      <c r="Q19" s="109">
        <f t="shared" ref="Q19" si="56">SUM(M19:M19)*J18</f>
        <v>0</v>
      </c>
      <c r="R19" s="109">
        <f t="shared" ref="R19" si="57">SUM(N19:N19)*J18</f>
        <v>0</v>
      </c>
      <c r="S19" s="109">
        <f t="shared" ref="S19" si="58">SUM(O19:O19)*J18</f>
        <v>0</v>
      </c>
      <c r="T19" s="109">
        <f t="shared" si="4"/>
        <v>0</v>
      </c>
      <c r="U19" s="153"/>
      <c r="V19" s="153"/>
      <c r="W19" s="153"/>
      <c r="X19" s="153"/>
      <c r="Y19" s="153"/>
      <c r="Z19" s="252"/>
      <c r="AA19" s="290"/>
      <c r="AB19" s="244"/>
      <c r="AC19" s="154"/>
      <c r="AD19" s="155"/>
      <c r="AE19" s="291"/>
      <c r="AF19" s="247"/>
      <c r="AG19" s="156"/>
    </row>
    <row r="20" spans="1:33" ht="50.1" customHeight="1" x14ac:dyDescent="0.25">
      <c r="A20" s="286"/>
      <c r="B20" s="287"/>
      <c r="C20" s="280"/>
      <c r="D20" s="280"/>
      <c r="E20" s="280"/>
      <c r="F20" s="280"/>
      <c r="G20" s="280"/>
      <c r="H20" s="281"/>
      <c r="I20" s="282" t="s">
        <v>630</v>
      </c>
      <c r="J20" s="283">
        <v>0.7</v>
      </c>
      <c r="K20" s="15" t="s">
        <v>36</v>
      </c>
      <c r="L20" s="16">
        <v>0.1</v>
      </c>
      <c r="M20" s="16">
        <v>0.5</v>
      </c>
      <c r="N20" s="16">
        <v>0.8</v>
      </c>
      <c r="O20" s="16">
        <v>1</v>
      </c>
      <c r="P20" s="17">
        <v>0</v>
      </c>
      <c r="Q20" s="17">
        <f t="shared" ref="Q20" si="59">SUM(M20:M20)*J20</f>
        <v>0.35</v>
      </c>
      <c r="R20" s="17">
        <f t="shared" ref="R20" si="60">SUM(N20:N20)*J20</f>
        <v>0.55999999999999994</v>
      </c>
      <c r="S20" s="17">
        <f t="shared" ref="S20" si="61">SUM(O20:O20)*J20</f>
        <v>0.7</v>
      </c>
      <c r="T20" s="17">
        <f t="shared" si="4"/>
        <v>0.7</v>
      </c>
      <c r="U20" s="153"/>
      <c r="V20" s="153"/>
      <c r="W20" s="153"/>
      <c r="X20" s="153"/>
      <c r="Y20" s="153"/>
      <c r="Z20" s="252"/>
      <c r="AA20" s="290"/>
      <c r="AB20" s="244"/>
      <c r="AC20" s="154"/>
      <c r="AD20" s="155"/>
      <c r="AE20" s="291"/>
      <c r="AF20" s="247"/>
      <c r="AG20" s="156"/>
    </row>
    <row r="21" spans="1:33" ht="50.1" customHeight="1" x14ac:dyDescent="0.25">
      <c r="A21" s="286"/>
      <c r="B21" s="287"/>
      <c r="C21" s="280"/>
      <c r="D21" s="280"/>
      <c r="E21" s="280"/>
      <c r="F21" s="280"/>
      <c r="G21" s="280"/>
      <c r="H21" s="281"/>
      <c r="I21" s="282"/>
      <c r="J21" s="283"/>
      <c r="K21" s="110" t="s">
        <v>37</v>
      </c>
      <c r="L21" s="111">
        <v>0</v>
      </c>
      <c r="M21" s="111">
        <v>0</v>
      </c>
      <c r="N21" s="111">
        <v>0</v>
      </c>
      <c r="O21" s="111">
        <v>0</v>
      </c>
      <c r="P21" s="109">
        <v>0</v>
      </c>
      <c r="Q21" s="109">
        <f t="shared" ref="Q21" si="62">SUM(M21:M21)*J20</f>
        <v>0</v>
      </c>
      <c r="R21" s="109">
        <f t="shared" ref="R21" si="63">SUM(N21:N21)*J20</f>
        <v>0</v>
      </c>
      <c r="S21" s="109">
        <f t="shared" ref="S21" si="64">SUM(O21:O21)*J20</f>
        <v>0</v>
      </c>
      <c r="T21" s="109">
        <f t="shared" si="4"/>
        <v>0</v>
      </c>
      <c r="U21" s="153"/>
      <c r="V21" s="153"/>
      <c r="W21" s="153"/>
      <c r="X21" s="153"/>
      <c r="Y21" s="153"/>
      <c r="Z21" s="252"/>
      <c r="AA21" s="290"/>
      <c r="AB21" s="244"/>
      <c r="AC21" s="154"/>
      <c r="AD21" s="155"/>
      <c r="AE21" s="291"/>
      <c r="AF21" s="247"/>
      <c r="AG21" s="156"/>
    </row>
    <row r="22" spans="1:33" ht="50.1" customHeight="1" x14ac:dyDescent="0.25">
      <c r="A22" s="286"/>
      <c r="B22" s="287"/>
      <c r="C22" s="280"/>
      <c r="D22" s="280"/>
      <c r="E22" s="280"/>
      <c r="F22" s="280"/>
      <c r="G22" s="280"/>
      <c r="H22" s="281"/>
      <c r="I22" s="282" t="s">
        <v>631</v>
      </c>
      <c r="J22" s="283">
        <v>1</v>
      </c>
      <c r="K22" s="15" t="s">
        <v>36</v>
      </c>
      <c r="L22" s="16">
        <v>0</v>
      </c>
      <c r="M22" s="16">
        <v>0.5</v>
      </c>
      <c r="N22" s="16">
        <v>0.8</v>
      </c>
      <c r="O22" s="16">
        <v>1</v>
      </c>
      <c r="P22" s="17">
        <v>0</v>
      </c>
      <c r="Q22" s="17">
        <f t="shared" ref="Q22" si="65">SUM(M22:M22)*J22</f>
        <v>0.5</v>
      </c>
      <c r="R22" s="17">
        <f t="shared" ref="R22" si="66">SUM(N22:N22)*J22</f>
        <v>0.8</v>
      </c>
      <c r="S22" s="17">
        <f t="shared" ref="S22" si="67">SUM(O22:O22)*J22</f>
        <v>1</v>
      </c>
      <c r="T22" s="17">
        <f t="shared" si="4"/>
        <v>1</v>
      </c>
      <c r="U22" s="153"/>
      <c r="V22" s="153"/>
      <c r="W22" s="153"/>
      <c r="X22" s="153"/>
      <c r="Y22" s="153"/>
      <c r="Z22" s="252"/>
      <c r="AA22" s="290"/>
      <c r="AB22" s="244"/>
      <c r="AC22" s="154"/>
      <c r="AD22" s="155"/>
      <c r="AE22" s="291"/>
      <c r="AF22" s="247"/>
      <c r="AG22" s="156"/>
    </row>
    <row r="23" spans="1:33" ht="50.1" customHeight="1" x14ac:dyDescent="0.25">
      <c r="A23" s="286"/>
      <c r="B23" s="287"/>
      <c r="C23" s="280"/>
      <c r="D23" s="280"/>
      <c r="E23" s="280"/>
      <c r="F23" s="280"/>
      <c r="G23" s="280"/>
      <c r="H23" s="281"/>
      <c r="I23" s="282"/>
      <c r="J23" s="283"/>
      <c r="K23" s="110" t="s">
        <v>37</v>
      </c>
      <c r="L23" s="111">
        <v>0</v>
      </c>
      <c r="M23" s="111">
        <v>0</v>
      </c>
      <c r="N23" s="111">
        <v>0</v>
      </c>
      <c r="O23" s="111">
        <v>0</v>
      </c>
      <c r="P23" s="109">
        <v>0</v>
      </c>
      <c r="Q23" s="109">
        <f t="shared" ref="Q23" si="68">SUM(M23:M23)*J22</f>
        <v>0</v>
      </c>
      <c r="R23" s="109">
        <f t="shared" ref="R23" si="69">SUM(N23:N23)*J22</f>
        <v>0</v>
      </c>
      <c r="S23" s="109">
        <f t="shared" ref="S23" si="70">SUM(O23:O23)*J22</f>
        <v>0</v>
      </c>
      <c r="T23" s="109">
        <f t="shared" si="4"/>
        <v>0</v>
      </c>
      <c r="U23" s="153"/>
      <c r="V23" s="153"/>
      <c r="W23" s="153"/>
      <c r="X23" s="153"/>
      <c r="Y23" s="153"/>
      <c r="Z23" s="252"/>
      <c r="AA23" s="290"/>
      <c r="AB23" s="244"/>
      <c r="AC23" s="154"/>
      <c r="AD23" s="155"/>
      <c r="AE23" s="291"/>
      <c r="AF23" s="247"/>
      <c r="AG23" s="156"/>
    </row>
    <row r="24" spans="1:33" ht="71.25" customHeight="1" x14ac:dyDescent="0.25">
      <c r="A24" s="286"/>
      <c r="B24" s="287"/>
      <c r="C24" s="280"/>
      <c r="D24" s="280" t="s">
        <v>632</v>
      </c>
      <c r="E24" s="280" t="s">
        <v>633</v>
      </c>
      <c r="F24" s="280" t="s">
        <v>634</v>
      </c>
      <c r="G24" s="280" t="s">
        <v>635</v>
      </c>
      <c r="H24" s="281"/>
      <c r="I24" s="282" t="s">
        <v>686</v>
      </c>
      <c r="J24" s="283">
        <v>0.25</v>
      </c>
      <c r="K24" s="15" t="s">
        <v>36</v>
      </c>
      <c r="L24" s="16">
        <v>0.3</v>
      </c>
      <c r="M24" s="16">
        <v>1</v>
      </c>
      <c r="N24" s="16">
        <v>1</v>
      </c>
      <c r="O24" s="16">
        <v>1</v>
      </c>
      <c r="P24" s="17">
        <v>0</v>
      </c>
      <c r="Q24" s="17">
        <v>0</v>
      </c>
      <c r="R24" s="17">
        <v>0</v>
      </c>
      <c r="S24" s="17">
        <v>0</v>
      </c>
      <c r="T24" s="17">
        <f t="shared" si="4"/>
        <v>0</v>
      </c>
      <c r="U24" s="153"/>
      <c r="V24" s="153"/>
      <c r="W24" s="153"/>
      <c r="X24" s="153"/>
      <c r="Y24" s="153"/>
      <c r="Z24" s="252"/>
      <c r="AA24" s="290"/>
      <c r="AB24" s="244"/>
      <c r="AC24" s="154"/>
      <c r="AD24" s="155"/>
      <c r="AE24" s="291"/>
      <c r="AF24" s="247"/>
      <c r="AG24" s="156"/>
    </row>
    <row r="25" spans="1:33" ht="96.75" customHeight="1" x14ac:dyDescent="0.25">
      <c r="A25" s="286"/>
      <c r="B25" s="287"/>
      <c r="C25" s="280"/>
      <c r="D25" s="280"/>
      <c r="E25" s="280"/>
      <c r="F25" s="280"/>
      <c r="G25" s="280"/>
      <c r="H25" s="281"/>
      <c r="I25" s="282"/>
      <c r="J25" s="283"/>
      <c r="K25" s="110" t="s">
        <v>37</v>
      </c>
      <c r="L25" s="111">
        <v>0</v>
      </c>
      <c r="M25" s="111">
        <v>0</v>
      </c>
      <c r="N25" s="111">
        <v>0</v>
      </c>
      <c r="O25" s="111">
        <v>0</v>
      </c>
      <c r="P25" s="109">
        <v>0</v>
      </c>
      <c r="Q25" s="109">
        <f t="shared" ref="Q25" si="71">SUM(M25:M25)*J24</f>
        <v>0</v>
      </c>
      <c r="R25" s="109">
        <f t="shared" ref="R25" si="72">SUM(N25:N25)*J24</f>
        <v>0</v>
      </c>
      <c r="S25" s="109">
        <f t="shared" ref="S25" si="73">SUM(O25:O25)*J24</f>
        <v>0</v>
      </c>
      <c r="T25" s="109">
        <f t="shared" si="4"/>
        <v>0</v>
      </c>
      <c r="U25" s="153"/>
      <c r="V25" s="153"/>
      <c r="W25" s="153"/>
      <c r="X25" s="153"/>
      <c r="Y25" s="153"/>
      <c r="Z25" s="252"/>
      <c r="AA25" s="290"/>
      <c r="AB25" s="244"/>
      <c r="AC25" s="154"/>
      <c r="AD25" s="155"/>
      <c r="AE25" s="291"/>
      <c r="AF25" s="247"/>
      <c r="AG25" s="156"/>
    </row>
    <row r="26" spans="1:33" ht="50.1" customHeight="1" x14ac:dyDescent="0.25">
      <c r="A26" s="286"/>
      <c r="B26" s="287"/>
      <c r="C26" s="280"/>
      <c r="D26" s="280"/>
      <c r="E26" s="280"/>
      <c r="F26" s="280"/>
      <c r="G26" s="280"/>
      <c r="H26" s="281"/>
      <c r="I26" s="282" t="s">
        <v>636</v>
      </c>
      <c r="J26" s="283">
        <v>0.4</v>
      </c>
      <c r="K26" s="15" t="s">
        <v>36</v>
      </c>
      <c r="L26" s="16">
        <v>0.25</v>
      </c>
      <c r="M26" s="16">
        <v>0.5</v>
      </c>
      <c r="N26" s="16">
        <v>0.75</v>
      </c>
      <c r="O26" s="16">
        <v>1</v>
      </c>
      <c r="P26" s="17">
        <v>0</v>
      </c>
      <c r="Q26" s="17">
        <v>0</v>
      </c>
      <c r="R26" s="17">
        <f t="shared" ref="R26" si="74">SUM(N26:N26)*J26</f>
        <v>0.30000000000000004</v>
      </c>
      <c r="S26" s="17">
        <v>0</v>
      </c>
      <c r="T26" s="17">
        <v>0</v>
      </c>
      <c r="U26" s="153"/>
      <c r="V26" s="153"/>
      <c r="W26" s="153"/>
      <c r="X26" s="153"/>
      <c r="Y26" s="153"/>
      <c r="Z26" s="252"/>
      <c r="AA26" s="290"/>
      <c r="AB26" s="244"/>
      <c r="AC26" s="154"/>
      <c r="AD26" s="155"/>
      <c r="AE26" s="291"/>
      <c r="AF26" s="247"/>
      <c r="AG26" s="156"/>
    </row>
    <row r="27" spans="1:33" ht="50.1" customHeight="1" x14ac:dyDescent="0.25">
      <c r="A27" s="286"/>
      <c r="B27" s="287"/>
      <c r="C27" s="280"/>
      <c r="D27" s="280"/>
      <c r="E27" s="280"/>
      <c r="F27" s="280"/>
      <c r="G27" s="280"/>
      <c r="H27" s="281"/>
      <c r="I27" s="282"/>
      <c r="J27" s="283"/>
      <c r="K27" s="110" t="s">
        <v>37</v>
      </c>
      <c r="L27" s="111">
        <v>0</v>
      </c>
      <c r="M27" s="111">
        <v>0</v>
      </c>
      <c r="N27" s="111">
        <v>0</v>
      </c>
      <c r="O27" s="111">
        <v>0</v>
      </c>
      <c r="P27" s="109">
        <v>0</v>
      </c>
      <c r="Q27" s="109">
        <f t="shared" ref="Q27" si="75">SUM(M27:M27)*J26</f>
        <v>0</v>
      </c>
      <c r="R27" s="109">
        <f t="shared" ref="R27" si="76">SUM(N27:N27)*J26</f>
        <v>0</v>
      </c>
      <c r="S27" s="109">
        <f t="shared" ref="S27" si="77">SUM(O27:O27)*J26</f>
        <v>0</v>
      </c>
      <c r="T27" s="109">
        <f t="shared" ref="T27" si="78">MAX(P27:S27)</f>
        <v>0</v>
      </c>
      <c r="U27" s="153"/>
      <c r="V27" s="153"/>
      <c r="W27" s="153"/>
      <c r="X27" s="153"/>
      <c r="Y27" s="153"/>
      <c r="Z27" s="252"/>
      <c r="AA27" s="290"/>
      <c r="AB27" s="244"/>
      <c r="AC27" s="154"/>
      <c r="AD27" s="155"/>
      <c r="AE27" s="291"/>
      <c r="AF27" s="247"/>
      <c r="AG27" s="156"/>
    </row>
    <row r="28" spans="1:33" ht="50.1" customHeight="1" x14ac:dyDescent="0.25">
      <c r="A28" s="286"/>
      <c r="B28" s="287"/>
      <c r="C28" s="280"/>
      <c r="D28" s="280"/>
      <c r="E28" s="280"/>
      <c r="F28" s="280"/>
      <c r="G28" s="280"/>
      <c r="H28" s="281"/>
      <c r="I28" s="282" t="s">
        <v>637</v>
      </c>
      <c r="J28" s="283">
        <v>0.15</v>
      </c>
      <c r="K28" s="15" t="s">
        <v>36</v>
      </c>
      <c r="L28" s="16">
        <v>0.25</v>
      </c>
      <c r="M28" s="16">
        <v>0.5</v>
      </c>
      <c r="N28" s="16">
        <v>0.75</v>
      </c>
      <c r="O28" s="16">
        <v>1</v>
      </c>
      <c r="P28" s="17">
        <v>0</v>
      </c>
      <c r="Q28" s="17">
        <f t="shared" ref="Q28" si="79">SUM(M28:M28)*J28</f>
        <v>7.4999999999999997E-2</v>
      </c>
      <c r="R28" s="17">
        <v>0</v>
      </c>
      <c r="S28" s="17">
        <v>0</v>
      </c>
      <c r="T28" s="17">
        <v>0</v>
      </c>
      <c r="U28" s="153"/>
      <c r="V28" s="153"/>
      <c r="W28" s="153"/>
      <c r="X28" s="153"/>
      <c r="Y28" s="153"/>
      <c r="Z28" s="252"/>
      <c r="AA28" s="290"/>
      <c r="AB28" s="244"/>
      <c r="AC28" s="154"/>
      <c r="AD28" s="155"/>
      <c r="AE28" s="291"/>
      <c r="AF28" s="247"/>
      <c r="AG28" s="156"/>
    </row>
    <row r="29" spans="1:33" ht="50.1" customHeight="1" x14ac:dyDescent="0.25">
      <c r="A29" s="286"/>
      <c r="B29" s="287"/>
      <c r="C29" s="280"/>
      <c r="D29" s="280"/>
      <c r="E29" s="280"/>
      <c r="F29" s="280"/>
      <c r="G29" s="280"/>
      <c r="H29" s="281"/>
      <c r="I29" s="282"/>
      <c r="J29" s="283"/>
      <c r="K29" s="110" t="s">
        <v>37</v>
      </c>
      <c r="L29" s="111">
        <v>0</v>
      </c>
      <c r="M29" s="111">
        <v>0</v>
      </c>
      <c r="N29" s="111">
        <v>0</v>
      </c>
      <c r="O29" s="111">
        <v>0</v>
      </c>
      <c r="P29" s="109">
        <v>0</v>
      </c>
      <c r="Q29" s="109">
        <f t="shared" ref="Q29" si="80">SUM(M29:M29)*J28</f>
        <v>0</v>
      </c>
      <c r="R29" s="109">
        <f t="shared" ref="R29" si="81">SUM(N29:N29)*J28</f>
        <v>0</v>
      </c>
      <c r="S29" s="109">
        <f t="shared" ref="S29" si="82">SUM(O29:O29)*J28</f>
        <v>0</v>
      </c>
      <c r="T29" s="109">
        <f t="shared" ref="T29" si="83">MAX(P29:S29)</f>
        <v>0</v>
      </c>
      <c r="U29" s="153"/>
      <c r="V29" s="153"/>
      <c r="W29" s="153"/>
      <c r="X29" s="153"/>
      <c r="Y29" s="153"/>
      <c r="Z29" s="252"/>
      <c r="AA29" s="290"/>
      <c r="AB29" s="244"/>
      <c r="AC29" s="154"/>
      <c r="AD29" s="155"/>
      <c r="AE29" s="291"/>
      <c r="AF29" s="247"/>
      <c r="AG29" s="156"/>
    </row>
    <row r="30" spans="1:33" ht="50.1" customHeight="1" x14ac:dyDescent="0.25">
      <c r="A30" s="286"/>
      <c r="B30" s="287"/>
      <c r="C30" s="280"/>
      <c r="D30" s="280"/>
      <c r="E30" s="280"/>
      <c r="F30" s="280"/>
      <c r="G30" s="280"/>
      <c r="H30" s="281"/>
      <c r="I30" s="282" t="s">
        <v>638</v>
      </c>
      <c r="J30" s="283">
        <v>0.2</v>
      </c>
      <c r="K30" s="15" t="s">
        <v>36</v>
      </c>
      <c r="L30" s="16">
        <v>0.25</v>
      </c>
      <c r="M30" s="16">
        <v>0.5</v>
      </c>
      <c r="N30" s="16">
        <v>0.75</v>
      </c>
      <c r="O30" s="16">
        <v>1</v>
      </c>
      <c r="P30" s="17">
        <v>0</v>
      </c>
      <c r="Q30" s="17">
        <f t="shared" ref="Q30" si="84">SUM(M30:M30)*J30</f>
        <v>0.1</v>
      </c>
      <c r="R30" s="17">
        <v>0</v>
      </c>
      <c r="S30" s="17">
        <v>0</v>
      </c>
      <c r="T30" s="17">
        <v>0</v>
      </c>
      <c r="U30" s="153"/>
      <c r="V30" s="153"/>
      <c r="W30" s="153"/>
      <c r="X30" s="153"/>
      <c r="Y30" s="153"/>
      <c r="Z30" s="252"/>
      <c r="AA30" s="290"/>
      <c r="AB30" s="244"/>
      <c r="AC30" s="154"/>
      <c r="AD30" s="155"/>
      <c r="AE30" s="291"/>
      <c r="AF30" s="247"/>
      <c r="AG30" s="156"/>
    </row>
    <row r="31" spans="1:33" ht="50.1" customHeight="1" x14ac:dyDescent="0.25">
      <c r="A31" s="286"/>
      <c r="B31" s="287"/>
      <c r="C31" s="280"/>
      <c r="D31" s="280"/>
      <c r="E31" s="280"/>
      <c r="F31" s="280"/>
      <c r="G31" s="280"/>
      <c r="H31" s="281"/>
      <c r="I31" s="282"/>
      <c r="J31" s="283"/>
      <c r="K31" s="110" t="s">
        <v>37</v>
      </c>
      <c r="L31" s="111">
        <v>0</v>
      </c>
      <c r="M31" s="111">
        <v>0</v>
      </c>
      <c r="N31" s="111">
        <v>0</v>
      </c>
      <c r="O31" s="111">
        <v>0</v>
      </c>
      <c r="P31" s="109">
        <v>0</v>
      </c>
      <c r="Q31" s="109">
        <f t="shared" ref="Q31" si="85">SUM(M31:M31)*J30</f>
        <v>0</v>
      </c>
      <c r="R31" s="109">
        <f t="shared" ref="R31" si="86">SUM(N31:N31)*J30</f>
        <v>0</v>
      </c>
      <c r="S31" s="109">
        <f t="shared" ref="S31" si="87">SUM(O31:O31)*J30</f>
        <v>0</v>
      </c>
      <c r="T31" s="109">
        <f t="shared" ref="T31:T63" si="88">MAX(P31:S31)</f>
        <v>0</v>
      </c>
      <c r="U31" s="153"/>
      <c r="V31" s="153"/>
      <c r="W31" s="153"/>
      <c r="X31" s="153"/>
      <c r="Y31" s="153"/>
      <c r="Z31" s="252"/>
      <c r="AA31" s="290"/>
      <c r="AB31" s="244"/>
      <c r="AC31" s="154"/>
      <c r="AD31" s="155"/>
      <c r="AE31" s="291"/>
      <c r="AF31" s="247"/>
      <c r="AG31" s="156"/>
    </row>
    <row r="32" spans="1:33" ht="75" customHeight="1" x14ac:dyDescent="0.25">
      <c r="A32" s="286"/>
      <c r="B32" s="287"/>
      <c r="C32" s="280" t="s">
        <v>639</v>
      </c>
      <c r="D32" s="280" t="s">
        <v>640</v>
      </c>
      <c r="E32" s="280" t="s">
        <v>641</v>
      </c>
      <c r="F32" s="280" t="s">
        <v>642</v>
      </c>
      <c r="G32" s="280" t="s">
        <v>643</v>
      </c>
      <c r="H32" s="293"/>
      <c r="I32" s="282" t="s">
        <v>644</v>
      </c>
      <c r="J32" s="283">
        <v>0.4</v>
      </c>
      <c r="K32" s="15" t="s">
        <v>36</v>
      </c>
      <c r="L32" s="16"/>
      <c r="M32" s="16">
        <v>0.4</v>
      </c>
      <c r="N32" s="16">
        <v>0.6</v>
      </c>
      <c r="O32" s="16">
        <v>1</v>
      </c>
      <c r="P32" s="17">
        <v>0</v>
      </c>
      <c r="Q32" s="17">
        <f t="shared" ref="Q32" si="89">SUM(M32:M32)*J32</f>
        <v>0.16000000000000003</v>
      </c>
      <c r="R32" s="17">
        <f t="shared" ref="R32" si="90">SUM(N32:N32)*J32</f>
        <v>0.24</v>
      </c>
      <c r="S32" s="17">
        <f t="shared" ref="S32" si="91">SUM(O32:O32)*J32</f>
        <v>0.4</v>
      </c>
      <c r="T32" s="17">
        <f t="shared" si="88"/>
        <v>0.4</v>
      </c>
      <c r="U32" s="153"/>
      <c r="V32" s="153"/>
      <c r="W32" s="153"/>
      <c r="X32" s="153"/>
      <c r="Y32" s="153"/>
      <c r="Z32" s="252"/>
      <c r="AA32" s="290"/>
      <c r="AB32" s="244"/>
      <c r="AC32" s="154"/>
      <c r="AD32" s="155"/>
      <c r="AE32" s="291"/>
      <c r="AF32" s="247"/>
      <c r="AG32" s="156"/>
    </row>
    <row r="33" spans="1:33" ht="79.5" customHeight="1" x14ac:dyDescent="0.25">
      <c r="A33" s="286"/>
      <c r="B33" s="287"/>
      <c r="C33" s="280"/>
      <c r="D33" s="280"/>
      <c r="E33" s="280"/>
      <c r="F33" s="280"/>
      <c r="G33" s="280"/>
      <c r="H33" s="293"/>
      <c r="I33" s="282"/>
      <c r="J33" s="283"/>
      <c r="K33" s="110" t="s">
        <v>37</v>
      </c>
      <c r="L33" s="111">
        <v>0</v>
      </c>
      <c r="M33" s="111">
        <v>0</v>
      </c>
      <c r="N33" s="111">
        <v>0</v>
      </c>
      <c r="O33" s="111">
        <v>0</v>
      </c>
      <c r="P33" s="109">
        <v>0</v>
      </c>
      <c r="Q33" s="109">
        <f t="shared" ref="Q33" si="92">SUM(M33:M33)*J32</f>
        <v>0</v>
      </c>
      <c r="R33" s="109">
        <f t="shared" ref="R33" si="93">SUM(N33:N33)*J32</f>
        <v>0</v>
      </c>
      <c r="S33" s="109">
        <f t="shared" ref="S33" si="94">SUM(O33:O33)*J32</f>
        <v>0</v>
      </c>
      <c r="T33" s="109">
        <f t="shared" si="88"/>
        <v>0</v>
      </c>
      <c r="U33" s="153"/>
      <c r="V33" s="153"/>
      <c r="W33" s="153"/>
      <c r="X33" s="153"/>
      <c r="Y33" s="153"/>
      <c r="Z33" s="252"/>
      <c r="AA33" s="290"/>
      <c r="AB33" s="244"/>
      <c r="AC33" s="154"/>
      <c r="AD33" s="155"/>
      <c r="AE33" s="291"/>
      <c r="AF33" s="247"/>
      <c r="AG33" s="156"/>
    </row>
    <row r="34" spans="1:33" ht="50.1" customHeight="1" x14ac:dyDescent="0.25">
      <c r="A34" s="286"/>
      <c r="B34" s="287"/>
      <c r="C34" s="280"/>
      <c r="D34" s="280"/>
      <c r="E34" s="280"/>
      <c r="F34" s="280"/>
      <c r="G34" s="280"/>
      <c r="H34" s="293"/>
      <c r="I34" s="282" t="s">
        <v>645</v>
      </c>
      <c r="J34" s="283">
        <v>0.2</v>
      </c>
      <c r="K34" s="15" t="s">
        <v>36</v>
      </c>
      <c r="L34" s="16">
        <f>'[1]I TRIM - PA 2022'!O139</f>
        <v>0</v>
      </c>
      <c r="M34" s="16">
        <v>0.4</v>
      </c>
      <c r="N34" s="16">
        <v>0.6</v>
      </c>
      <c r="O34" s="16">
        <v>1</v>
      </c>
      <c r="P34" s="17">
        <v>0</v>
      </c>
      <c r="Q34" s="17">
        <f t="shared" ref="Q34" si="95">SUM(M34:M34)*J34</f>
        <v>8.0000000000000016E-2</v>
      </c>
      <c r="R34" s="17">
        <f t="shared" ref="R34" si="96">SUM(N34:N34)*J34</f>
        <v>0.12</v>
      </c>
      <c r="S34" s="17">
        <f t="shared" ref="S34" si="97">SUM(O34:O34)*J34</f>
        <v>0.2</v>
      </c>
      <c r="T34" s="17">
        <f t="shared" si="88"/>
        <v>0.2</v>
      </c>
      <c r="U34" s="153"/>
      <c r="V34" s="153"/>
      <c r="W34" s="153"/>
      <c r="X34" s="153"/>
      <c r="Y34" s="153"/>
      <c r="Z34" s="252"/>
      <c r="AA34" s="290"/>
      <c r="AB34" s="244"/>
      <c r="AC34" s="154"/>
      <c r="AD34" s="155"/>
      <c r="AE34" s="291"/>
      <c r="AF34" s="247"/>
      <c r="AG34" s="156"/>
    </row>
    <row r="35" spans="1:33" ht="50.1" customHeight="1" x14ac:dyDescent="0.25">
      <c r="A35" s="286"/>
      <c r="B35" s="287"/>
      <c r="C35" s="280"/>
      <c r="D35" s="280"/>
      <c r="E35" s="280"/>
      <c r="F35" s="280"/>
      <c r="G35" s="280"/>
      <c r="H35" s="293"/>
      <c r="I35" s="282"/>
      <c r="J35" s="283"/>
      <c r="K35" s="110" t="s">
        <v>37</v>
      </c>
      <c r="L35" s="111">
        <v>0</v>
      </c>
      <c r="M35" s="111">
        <v>0</v>
      </c>
      <c r="N35" s="111">
        <v>0</v>
      </c>
      <c r="O35" s="111">
        <v>0</v>
      </c>
      <c r="P35" s="109">
        <v>0</v>
      </c>
      <c r="Q35" s="109">
        <f t="shared" ref="Q35" si="98">SUM(M35:M35)*J34</f>
        <v>0</v>
      </c>
      <c r="R35" s="109">
        <f t="shared" ref="R35" si="99">SUM(N35:N35)*J34</f>
        <v>0</v>
      </c>
      <c r="S35" s="109">
        <f t="shared" ref="S35" si="100">SUM(O35:O35)*J34</f>
        <v>0</v>
      </c>
      <c r="T35" s="109">
        <f t="shared" si="88"/>
        <v>0</v>
      </c>
      <c r="U35" s="153"/>
      <c r="V35" s="153"/>
      <c r="W35" s="153"/>
      <c r="X35" s="153"/>
      <c r="Y35" s="153"/>
      <c r="Z35" s="252"/>
      <c r="AA35" s="290"/>
      <c r="AB35" s="244"/>
      <c r="AC35" s="154"/>
      <c r="AD35" s="155"/>
      <c r="AE35" s="291"/>
      <c r="AF35" s="247"/>
      <c r="AG35" s="156"/>
    </row>
    <row r="36" spans="1:33" ht="50.1" customHeight="1" x14ac:dyDescent="0.25">
      <c r="A36" s="286"/>
      <c r="B36" s="287"/>
      <c r="C36" s="280"/>
      <c r="D36" s="280"/>
      <c r="E36" s="280"/>
      <c r="F36" s="280"/>
      <c r="G36" s="280"/>
      <c r="H36" s="293"/>
      <c r="I36" s="282" t="s">
        <v>646</v>
      </c>
      <c r="J36" s="283">
        <v>0.4</v>
      </c>
      <c r="K36" s="15" t="s">
        <v>36</v>
      </c>
      <c r="L36" s="16">
        <v>0</v>
      </c>
      <c r="M36" s="16">
        <v>0</v>
      </c>
      <c r="N36" s="16">
        <v>0.6</v>
      </c>
      <c r="O36" s="16">
        <v>1</v>
      </c>
      <c r="P36" s="17">
        <v>0</v>
      </c>
      <c r="Q36" s="17">
        <f t="shared" ref="Q36" si="101">SUM(M36:M36)*J36</f>
        <v>0</v>
      </c>
      <c r="R36" s="17">
        <f t="shared" ref="R36" si="102">SUM(N36:N36)*J36</f>
        <v>0.24</v>
      </c>
      <c r="S36" s="17">
        <f t="shared" ref="S36" si="103">SUM(O36:O36)*J36</f>
        <v>0.4</v>
      </c>
      <c r="T36" s="17">
        <f t="shared" si="88"/>
        <v>0.4</v>
      </c>
      <c r="U36" s="153"/>
      <c r="V36" s="153"/>
      <c r="W36" s="153"/>
      <c r="X36" s="153"/>
      <c r="Y36" s="153"/>
      <c r="Z36" s="252"/>
      <c r="AA36" s="290"/>
      <c r="AB36" s="244"/>
      <c r="AC36" s="154"/>
      <c r="AD36" s="155"/>
      <c r="AE36" s="291"/>
      <c r="AF36" s="247"/>
      <c r="AG36" s="156"/>
    </row>
    <row r="37" spans="1:33" ht="50.1" customHeight="1" x14ac:dyDescent="0.25">
      <c r="A37" s="286"/>
      <c r="B37" s="287"/>
      <c r="C37" s="280"/>
      <c r="D37" s="280"/>
      <c r="E37" s="280"/>
      <c r="F37" s="280"/>
      <c r="G37" s="280"/>
      <c r="H37" s="293"/>
      <c r="I37" s="282"/>
      <c r="J37" s="283"/>
      <c r="K37" s="110" t="s">
        <v>37</v>
      </c>
      <c r="L37" s="111">
        <v>0</v>
      </c>
      <c r="M37" s="111">
        <v>0</v>
      </c>
      <c r="N37" s="111">
        <v>0</v>
      </c>
      <c r="O37" s="111">
        <v>0</v>
      </c>
      <c r="P37" s="109">
        <v>0</v>
      </c>
      <c r="Q37" s="109">
        <f t="shared" ref="Q37" si="104">SUM(M37:M37)*J36</f>
        <v>0</v>
      </c>
      <c r="R37" s="109">
        <f t="shared" ref="R37" si="105">SUM(N37:N37)*J36</f>
        <v>0</v>
      </c>
      <c r="S37" s="109">
        <f t="shared" ref="S37" si="106">SUM(O37:O37)*J36</f>
        <v>0</v>
      </c>
      <c r="T37" s="109">
        <f t="shared" si="88"/>
        <v>0</v>
      </c>
      <c r="U37" s="153"/>
      <c r="V37" s="153"/>
      <c r="W37" s="153"/>
      <c r="X37" s="153"/>
      <c r="Y37" s="153"/>
      <c r="Z37" s="252"/>
      <c r="AA37" s="290"/>
      <c r="AB37" s="244"/>
      <c r="AC37" s="154"/>
      <c r="AD37" s="155"/>
      <c r="AE37" s="291"/>
      <c r="AF37" s="247"/>
      <c r="AG37" s="156"/>
    </row>
    <row r="38" spans="1:33" ht="50.1" customHeight="1" x14ac:dyDescent="0.25">
      <c r="A38" s="286"/>
      <c r="B38" s="287"/>
      <c r="C38" s="280"/>
      <c r="D38" s="280" t="s">
        <v>647</v>
      </c>
      <c r="E38" s="280" t="s">
        <v>648</v>
      </c>
      <c r="F38" s="280" t="s">
        <v>649</v>
      </c>
      <c r="G38" s="280" t="s">
        <v>650</v>
      </c>
      <c r="H38" s="293"/>
      <c r="I38" s="282" t="s">
        <v>651</v>
      </c>
      <c r="J38" s="283">
        <v>0.2</v>
      </c>
      <c r="K38" s="15" t="s">
        <v>36</v>
      </c>
      <c r="L38" s="16">
        <v>0</v>
      </c>
      <c r="M38" s="16">
        <v>0.3</v>
      </c>
      <c r="N38" s="16">
        <v>0.7</v>
      </c>
      <c r="O38" s="16">
        <v>1</v>
      </c>
      <c r="P38" s="17">
        <v>0</v>
      </c>
      <c r="Q38" s="17">
        <v>0</v>
      </c>
      <c r="R38" s="17">
        <v>0</v>
      </c>
      <c r="S38" s="17">
        <v>0</v>
      </c>
      <c r="T38" s="17">
        <f t="shared" si="88"/>
        <v>0</v>
      </c>
      <c r="U38" s="153"/>
      <c r="V38" s="153"/>
      <c r="W38" s="153"/>
      <c r="X38" s="153"/>
      <c r="Y38" s="153"/>
      <c r="Z38" s="252"/>
      <c r="AA38" s="290"/>
      <c r="AB38" s="244"/>
      <c r="AC38" s="154"/>
      <c r="AD38" s="155"/>
      <c r="AE38" s="291"/>
      <c r="AF38" s="247"/>
      <c r="AG38" s="156"/>
    </row>
    <row r="39" spans="1:33" ht="50.1" customHeight="1" x14ac:dyDescent="0.25">
      <c r="A39" s="286"/>
      <c r="B39" s="287"/>
      <c r="C39" s="280"/>
      <c r="D39" s="280"/>
      <c r="E39" s="280"/>
      <c r="F39" s="280"/>
      <c r="G39" s="280"/>
      <c r="H39" s="293"/>
      <c r="I39" s="282"/>
      <c r="J39" s="283"/>
      <c r="K39" s="110" t="s">
        <v>37</v>
      </c>
      <c r="L39" s="111">
        <v>0</v>
      </c>
      <c r="M39" s="111">
        <v>0</v>
      </c>
      <c r="N39" s="111">
        <v>0</v>
      </c>
      <c r="O39" s="111">
        <v>0</v>
      </c>
      <c r="P39" s="109">
        <v>0</v>
      </c>
      <c r="Q39" s="109">
        <f t="shared" ref="Q39" si="107">SUM(M39:M39)*J38</f>
        <v>0</v>
      </c>
      <c r="R39" s="109">
        <f t="shared" ref="R39" si="108">SUM(N39:N39)*J38</f>
        <v>0</v>
      </c>
      <c r="S39" s="109">
        <f t="shared" ref="S39" si="109">SUM(O39:O39)*J38</f>
        <v>0</v>
      </c>
      <c r="T39" s="109">
        <f t="shared" si="88"/>
        <v>0</v>
      </c>
      <c r="U39" s="153"/>
      <c r="V39" s="153"/>
      <c r="W39" s="153"/>
      <c r="X39" s="153"/>
      <c r="Y39" s="153"/>
      <c r="Z39" s="252"/>
      <c r="AA39" s="290"/>
      <c r="AB39" s="244"/>
      <c r="AC39" s="154"/>
      <c r="AD39" s="155"/>
      <c r="AE39" s="291"/>
      <c r="AF39" s="247"/>
      <c r="AG39" s="156"/>
    </row>
    <row r="40" spans="1:33" ht="50.1" customHeight="1" x14ac:dyDescent="0.25">
      <c r="A40" s="286"/>
      <c r="B40" s="287"/>
      <c r="C40" s="280"/>
      <c r="D40" s="280"/>
      <c r="E40" s="280"/>
      <c r="F40" s="280"/>
      <c r="G40" s="280"/>
      <c r="H40" s="293"/>
      <c r="I40" s="282" t="s">
        <v>652</v>
      </c>
      <c r="J40" s="283">
        <v>0.5</v>
      </c>
      <c r="K40" s="15" t="s">
        <v>36</v>
      </c>
      <c r="L40" s="16">
        <v>0</v>
      </c>
      <c r="M40" s="16">
        <v>0.1</v>
      </c>
      <c r="N40" s="16">
        <v>0.6</v>
      </c>
      <c r="O40" s="16">
        <v>1</v>
      </c>
      <c r="P40" s="17">
        <v>0</v>
      </c>
      <c r="Q40" s="17">
        <v>0</v>
      </c>
      <c r="R40" s="17">
        <f t="shared" ref="R40" si="110">SUM(N40:N40)*J40</f>
        <v>0.3</v>
      </c>
      <c r="S40" s="17">
        <v>0</v>
      </c>
      <c r="T40" s="17">
        <v>0</v>
      </c>
      <c r="U40" s="153"/>
      <c r="V40" s="153"/>
      <c r="W40" s="153"/>
      <c r="X40" s="153"/>
      <c r="Y40" s="153"/>
      <c r="Z40" s="252"/>
      <c r="AA40" s="290"/>
      <c r="AB40" s="244"/>
      <c r="AC40" s="154"/>
      <c r="AD40" s="155"/>
      <c r="AE40" s="291"/>
      <c r="AF40" s="247"/>
      <c r="AG40" s="156"/>
    </row>
    <row r="41" spans="1:33" ht="50.1" customHeight="1" x14ac:dyDescent="0.25">
      <c r="A41" s="286"/>
      <c r="B41" s="287"/>
      <c r="C41" s="280"/>
      <c r="D41" s="280"/>
      <c r="E41" s="280"/>
      <c r="F41" s="280"/>
      <c r="G41" s="280"/>
      <c r="H41" s="293"/>
      <c r="I41" s="282"/>
      <c r="J41" s="283"/>
      <c r="K41" s="110" t="s">
        <v>37</v>
      </c>
      <c r="L41" s="111">
        <v>0</v>
      </c>
      <c r="M41" s="111">
        <v>0</v>
      </c>
      <c r="N41" s="111">
        <v>0</v>
      </c>
      <c r="O41" s="111">
        <v>0</v>
      </c>
      <c r="P41" s="109">
        <v>0</v>
      </c>
      <c r="Q41" s="109">
        <f t="shared" ref="Q41" si="111">SUM(M41:M41)*J40</f>
        <v>0</v>
      </c>
      <c r="R41" s="109">
        <f t="shared" ref="R41" si="112">SUM(N41:N41)*J40</f>
        <v>0</v>
      </c>
      <c r="S41" s="109">
        <f t="shared" ref="S41" si="113">SUM(O41:O41)*J40</f>
        <v>0</v>
      </c>
      <c r="T41" s="109">
        <f t="shared" ref="T41" si="114">MAX(P41:S41)</f>
        <v>0</v>
      </c>
      <c r="U41" s="153"/>
      <c r="V41" s="153"/>
      <c r="W41" s="153"/>
      <c r="X41" s="153"/>
      <c r="Y41" s="153"/>
      <c r="Z41" s="252"/>
      <c r="AA41" s="290"/>
      <c r="AB41" s="244"/>
      <c r="AC41" s="154"/>
      <c r="AD41" s="155"/>
      <c r="AE41" s="291"/>
      <c r="AF41" s="247"/>
      <c r="AG41" s="156"/>
    </row>
    <row r="42" spans="1:33" ht="50.1" customHeight="1" x14ac:dyDescent="0.25">
      <c r="A42" s="286"/>
      <c r="B42" s="287"/>
      <c r="C42" s="280"/>
      <c r="D42" s="280"/>
      <c r="E42" s="280"/>
      <c r="F42" s="280"/>
      <c r="G42" s="280"/>
      <c r="H42" s="293"/>
      <c r="I42" s="282" t="s">
        <v>653</v>
      </c>
      <c r="J42" s="283">
        <v>0.15</v>
      </c>
      <c r="K42" s="15" t="s">
        <v>36</v>
      </c>
      <c r="L42" s="16">
        <v>0</v>
      </c>
      <c r="M42" s="16">
        <v>0</v>
      </c>
      <c r="N42" s="16">
        <v>0.6</v>
      </c>
      <c r="O42" s="16">
        <v>1</v>
      </c>
      <c r="P42" s="17">
        <v>0</v>
      </c>
      <c r="Q42" s="17">
        <f t="shared" ref="Q42" si="115">SUM(M42:M42)*J42</f>
        <v>0</v>
      </c>
      <c r="R42" s="17">
        <v>0</v>
      </c>
      <c r="S42" s="17">
        <v>0</v>
      </c>
      <c r="T42" s="17">
        <v>0</v>
      </c>
      <c r="U42" s="153"/>
      <c r="V42" s="153"/>
      <c r="W42" s="153"/>
      <c r="X42" s="153"/>
      <c r="Y42" s="153"/>
      <c r="Z42" s="252"/>
      <c r="AA42" s="290"/>
      <c r="AB42" s="244"/>
      <c r="AC42" s="154"/>
      <c r="AD42" s="155"/>
      <c r="AE42" s="291"/>
      <c r="AF42" s="247"/>
      <c r="AG42" s="156"/>
    </row>
    <row r="43" spans="1:33" ht="50.1" customHeight="1" x14ac:dyDescent="0.25">
      <c r="A43" s="286"/>
      <c r="B43" s="287"/>
      <c r="C43" s="280"/>
      <c r="D43" s="280"/>
      <c r="E43" s="280"/>
      <c r="F43" s="280"/>
      <c r="G43" s="280"/>
      <c r="H43" s="293"/>
      <c r="I43" s="282"/>
      <c r="J43" s="283"/>
      <c r="K43" s="110" t="s">
        <v>37</v>
      </c>
      <c r="L43" s="111">
        <v>0</v>
      </c>
      <c r="M43" s="111">
        <v>0</v>
      </c>
      <c r="N43" s="111">
        <v>0</v>
      </c>
      <c r="O43" s="111">
        <v>0</v>
      </c>
      <c r="P43" s="109">
        <v>0</v>
      </c>
      <c r="Q43" s="109">
        <f t="shared" ref="Q43" si="116">SUM(M43:M43)*J42</f>
        <v>0</v>
      </c>
      <c r="R43" s="109">
        <f t="shared" ref="R43" si="117">SUM(N43:N43)*J42</f>
        <v>0</v>
      </c>
      <c r="S43" s="109">
        <f t="shared" ref="S43" si="118">SUM(O43:O43)*J42</f>
        <v>0</v>
      </c>
      <c r="T43" s="109">
        <f t="shared" si="88"/>
        <v>0</v>
      </c>
      <c r="U43" s="153"/>
      <c r="V43" s="153"/>
      <c r="W43" s="153"/>
      <c r="X43" s="153"/>
      <c r="Y43" s="153"/>
      <c r="Z43" s="252"/>
      <c r="AA43" s="290"/>
      <c r="AB43" s="244"/>
      <c r="AC43" s="154"/>
      <c r="AD43" s="155"/>
      <c r="AE43" s="291"/>
      <c r="AF43" s="247"/>
      <c r="AG43" s="156"/>
    </row>
    <row r="44" spans="1:33" ht="50.1" customHeight="1" x14ac:dyDescent="0.25">
      <c r="A44" s="286"/>
      <c r="B44" s="287"/>
      <c r="C44" s="280"/>
      <c r="D44" s="280"/>
      <c r="E44" s="280"/>
      <c r="F44" s="280"/>
      <c r="G44" s="280"/>
      <c r="H44" s="293"/>
      <c r="I44" s="282" t="s">
        <v>654</v>
      </c>
      <c r="J44" s="283">
        <v>0.15</v>
      </c>
      <c r="K44" s="15" t="s">
        <v>36</v>
      </c>
      <c r="L44" s="16">
        <v>0</v>
      </c>
      <c r="M44" s="16">
        <v>0</v>
      </c>
      <c r="N44" s="16">
        <v>0.6</v>
      </c>
      <c r="O44" s="16">
        <v>1</v>
      </c>
      <c r="P44" s="17">
        <v>0</v>
      </c>
      <c r="Q44" s="17">
        <f t="shared" ref="Q44" si="119">SUM(M44:M44)*J44</f>
        <v>0</v>
      </c>
      <c r="R44" s="17">
        <v>0</v>
      </c>
      <c r="S44" s="17">
        <v>0</v>
      </c>
      <c r="T44" s="17">
        <v>0</v>
      </c>
      <c r="U44" s="153"/>
      <c r="V44" s="153"/>
      <c r="W44" s="153"/>
      <c r="X44" s="153"/>
      <c r="Y44" s="153"/>
      <c r="Z44" s="252"/>
      <c r="AA44" s="290"/>
      <c r="AB44" s="244"/>
      <c r="AC44" s="154"/>
      <c r="AD44" s="155"/>
      <c r="AE44" s="291"/>
      <c r="AF44" s="247"/>
      <c r="AG44" s="156"/>
    </row>
    <row r="45" spans="1:33" ht="50.1" customHeight="1" x14ac:dyDescent="0.25">
      <c r="A45" s="286"/>
      <c r="B45" s="287"/>
      <c r="C45" s="280"/>
      <c r="D45" s="280"/>
      <c r="E45" s="280"/>
      <c r="F45" s="280"/>
      <c r="G45" s="280"/>
      <c r="H45" s="293"/>
      <c r="I45" s="282"/>
      <c r="J45" s="283"/>
      <c r="K45" s="110" t="s">
        <v>37</v>
      </c>
      <c r="L45" s="111">
        <v>0</v>
      </c>
      <c r="M45" s="111">
        <v>0</v>
      </c>
      <c r="N45" s="111">
        <v>0</v>
      </c>
      <c r="O45" s="111">
        <v>0</v>
      </c>
      <c r="P45" s="109">
        <v>0</v>
      </c>
      <c r="Q45" s="109">
        <f t="shared" ref="Q45" si="120">SUM(M45:M45)*J44</f>
        <v>0</v>
      </c>
      <c r="R45" s="109">
        <f t="shared" ref="R45" si="121">SUM(N45:N45)*J44</f>
        <v>0</v>
      </c>
      <c r="S45" s="109">
        <f t="shared" ref="S45" si="122">SUM(O45:O45)*J44</f>
        <v>0</v>
      </c>
      <c r="T45" s="109">
        <f t="shared" si="88"/>
        <v>0</v>
      </c>
      <c r="U45" s="153"/>
      <c r="V45" s="153"/>
      <c r="W45" s="153"/>
      <c r="X45" s="153"/>
      <c r="Y45" s="153"/>
      <c r="Z45" s="252"/>
      <c r="AA45" s="290"/>
      <c r="AB45" s="244"/>
      <c r="AC45" s="154"/>
      <c r="AD45" s="155"/>
      <c r="AE45" s="291"/>
      <c r="AF45" s="247"/>
      <c r="AG45" s="156"/>
    </row>
    <row r="46" spans="1:33" ht="50.1" customHeight="1" x14ac:dyDescent="0.25">
      <c r="A46" s="286"/>
      <c r="B46" s="287"/>
      <c r="C46" s="280" t="s">
        <v>655</v>
      </c>
      <c r="D46" s="280" t="s">
        <v>656</v>
      </c>
      <c r="E46" s="280" t="s">
        <v>657</v>
      </c>
      <c r="F46" s="280" t="s">
        <v>658</v>
      </c>
      <c r="G46" s="280" t="s">
        <v>659</v>
      </c>
      <c r="H46" s="281"/>
      <c r="I46" s="282" t="s">
        <v>660</v>
      </c>
      <c r="J46" s="152"/>
      <c r="K46" s="15" t="s">
        <v>36</v>
      </c>
      <c r="L46" s="16">
        <v>0</v>
      </c>
      <c r="M46" s="16">
        <v>0.2</v>
      </c>
      <c r="N46" s="16">
        <v>0.2</v>
      </c>
      <c r="O46" s="16">
        <v>1</v>
      </c>
      <c r="P46" s="17">
        <v>0</v>
      </c>
      <c r="Q46" s="17">
        <f t="shared" ref="Q46" si="123">SUM(M46:M46)*J46</f>
        <v>0</v>
      </c>
      <c r="R46" s="17">
        <f t="shared" ref="R46" si="124">SUM(N46:N46)*J46</f>
        <v>0</v>
      </c>
      <c r="S46" s="17">
        <f t="shared" ref="S46" si="125">SUM(O46:O46)*J46</f>
        <v>0</v>
      </c>
      <c r="T46" s="17">
        <f t="shared" si="88"/>
        <v>0</v>
      </c>
      <c r="U46" s="153"/>
      <c r="V46" s="153"/>
      <c r="W46" s="153"/>
      <c r="X46" s="153"/>
      <c r="Y46" s="153"/>
      <c r="Z46" s="252"/>
      <c r="AA46" s="290"/>
      <c r="AB46" s="244"/>
      <c r="AC46" s="154"/>
      <c r="AD46" s="155"/>
      <c r="AE46" s="291"/>
      <c r="AF46" s="247"/>
      <c r="AG46" s="156"/>
    </row>
    <row r="47" spans="1:33" ht="50.1" customHeight="1" x14ac:dyDescent="0.25">
      <c r="A47" s="286"/>
      <c r="B47" s="287"/>
      <c r="C47" s="280"/>
      <c r="D47" s="280"/>
      <c r="E47" s="294"/>
      <c r="F47" s="294"/>
      <c r="G47" s="294"/>
      <c r="H47" s="281"/>
      <c r="I47" s="282"/>
      <c r="J47" s="152"/>
      <c r="K47" s="110" t="s">
        <v>37</v>
      </c>
      <c r="L47" s="111">
        <v>0</v>
      </c>
      <c r="M47" s="111">
        <v>0</v>
      </c>
      <c r="N47" s="111">
        <v>0</v>
      </c>
      <c r="O47" s="111">
        <v>0</v>
      </c>
      <c r="P47" s="109">
        <v>0</v>
      </c>
      <c r="Q47" s="109">
        <f t="shared" ref="Q47" si="126">SUM(M47:M47)*J46</f>
        <v>0</v>
      </c>
      <c r="R47" s="109">
        <f t="shared" ref="R47" si="127">SUM(N47:N47)*J46</f>
        <v>0</v>
      </c>
      <c r="S47" s="109">
        <f t="shared" ref="S47" si="128">SUM(O47:O47)*J46</f>
        <v>0</v>
      </c>
      <c r="T47" s="109">
        <f t="shared" si="88"/>
        <v>0</v>
      </c>
      <c r="U47" s="153"/>
      <c r="V47" s="153"/>
      <c r="W47" s="153"/>
      <c r="X47" s="153"/>
      <c r="Y47" s="153"/>
      <c r="Z47" s="252"/>
      <c r="AA47" s="290"/>
      <c r="AB47" s="244"/>
      <c r="AC47" s="154"/>
      <c r="AD47" s="155"/>
      <c r="AE47" s="291"/>
      <c r="AF47" s="247"/>
      <c r="AG47" s="156"/>
    </row>
    <row r="48" spans="1:33" ht="50.1" customHeight="1" x14ac:dyDescent="0.25">
      <c r="A48" s="286"/>
      <c r="B48" s="287"/>
      <c r="C48" s="280"/>
      <c r="D48" s="280"/>
      <c r="E48" s="294"/>
      <c r="F48" s="294"/>
      <c r="G48" s="294"/>
      <c r="H48" s="281"/>
      <c r="I48" s="282" t="s">
        <v>661</v>
      </c>
      <c r="J48" s="152"/>
      <c r="K48" s="15" t="s">
        <v>36</v>
      </c>
      <c r="L48" s="16">
        <v>0</v>
      </c>
      <c r="M48" s="16">
        <v>0.05</v>
      </c>
      <c r="N48" s="16">
        <v>0.2</v>
      </c>
      <c r="O48" s="16">
        <v>1</v>
      </c>
      <c r="P48" s="17">
        <v>0</v>
      </c>
      <c r="Q48" s="17">
        <f t="shared" ref="Q48" si="129">SUM(M48:M48)*J48</f>
        <v>0</v>
      </c>
      <c r="R48" s="17">
        <f t="shared" ref="R48" si="130">SUM(N48:N48)*J48</f>
        <v>0</v>
      </c>
      <c r="S48" s="17">
        <f t="shared" ref="S48" si="131">SUM(O48:O48)*J48</f>
        <v>0</v>
      </c>
      <c r="T48" s="17">
        <f t="shared" si="88"/>
        <v>0</v>
      </c>
      <c r="U48" s="153"/>
      <c r="V48" s="153"/>
      <c r="W48" s="153"/>
      <c r="X48" s="153"/>
      <c r="Y48" s="153"/>
      <c r="Z48" s="252"/>
      <c r="AA48" s="290"/>
      <c r="AB48" s="244"/>
      <c r="AC48" s="154"/>
      <c r="AD48" s="155"/>
      <c r="AE48" s="291"/>
      <c r="AF48" s="247"/>
      <c r="AG48" s="156"/>
    </row>
    <row r="49" spans="1:33" ht="50.1" customHeight="1" x14ac:dyDescent="0.25">
      <c r="A49" s="286"/>
      <c r="B49" s="287"/>
      <c r="C49" s="280"/>
      <c r="D49" s="280"/>
      <c r="E49" s="294"/>
      <c r="F49" s="294"/>
      <c r="G49" s="294"/>
      <c r="H49" s="281"/>
      <c r="I49" s="282"/>
      <c r="J49" s="152"/>
      <c r="K49" s="110" t="s">
        <v>37</v>
      </c>
      <c r="L49" s="111">
        <v>0</v>
      </c>
      <c r="M49" s="111">
        <v>0</v>
      </c>
      <c r="N49" s="111">
        <v>0</v>
      </c>
      <c r="O49" s="111">
        <v>0</v>
      </c>
      <c r="P49" s="109">
        <v>0</v>
      </c>
      <c r="Q49" s="109">
        <f t="shared" ref="Q49" si="132">SUM(M49:M49)*J48</f>
        <v>0</v>
      </c>
      <c r="R49" s="109">
        <f t="shared" ref="R49" si="133">SUM(N49:N49)*J48</f>
        <v>0</v>
      </c>
      <c r="S49" s="109">
        <f t="shared" ref="S49" si="134">SUM(O49:O49)*J48</f>
        <v>0</v>
      </c>
      <c r="T49" s="109">
        <f t="shared" si="88"/>
        <v>0</v>
      </c>
      <c r="U49" s="153"/>
      <c r="V49" s="153"/>
      <c r="W49" s="153"/>
      <c r="X49" s="153"/>
      <c r="Y49" s="153"/>
      <c r="Z49" s="252"/>
      <c r="AA49" s="290"/>
      <c r="AB49" s="244"/>
      <c r="AC49" s="154"/>
      <c r="AD49" s="155"/>
      <c r="AE49" s="291"/>
      <c r="AF49" s="247"/>
      <c r="AG49" s="156"/>
    </row>
    <row r="50" spans="1:33" ht="50.1" customHeight="1" x14ac:dyDescent="0.25">
      <c r="A50" s="286"/>
      <c r="B50" s="287"/>
      <c r="C50" s="280"/>
      <c r="D50" s="280"/>
      <c r="E50" s="294"/>
      <c r="F50" s="294"/>
      <c r="G50" s="294"/>
      <c r="H50" s="281"/>
      <c r="I50" s="282" t="s">
        <v>662</v>
      </c>
      <c r="J50" s="152"/>
      <c r="K50" s="15" t="s">
        <v>36</v>
      </c>
      <c r="L50" s="16">
        <v>0</v>
      </c>
      <c r="M50" s="16">
        <v>0</v>
      </c>
      <c r="N50" s="16">
        <v>0</v>
      </c>
      <c r="O50" s="16">
        <v>1</v>
      </c>
      <c r="P50" s="17">
        <v>0</v>
      </c>
      <c r="Q50" s="17">
        <f t="shared" ref="Q50" si="135">SUM(M50:M50)*J50</f>
        <v>0</v>
      </c>
      <c r="R50" s="17">
        <f t="shared" ref="R50" si="136">SUM(N50:N50)*J50</f>
        <v>0</v>
      </c>
      <c r="S50" s="17">
        <f t="shared" ref="S50" si="137">SUM(O50:O50)*J50</f>
        <v>0</v>
      </c>
      <c r="T50" s="17">
        <f t="shared" si="88"/>
        <v>0</v>
      </c>
      <c r="U50" s="153"/>
      <c r="V50" s="153"/>
      <c r="W50" s="153"/>
      <c r="X50" s="153"/>
      <c r="Y50" s="153"/>
      <c r="Z50" s="252"/>
      <c r="AA50" s="290"/>
      <c r="AB50" s="244"/>
      <c r="AC50" s="154"/>
      <c r="AD50" s="155"/>
      <c r="AE50" s="291"/>
      <c r="AF50" s="247"/>
      <c r="AG50" s="156"/>
    </row>
    <row r="51" spans="1:33" ht="50.1" customHeight="1" x14ac:dyDescent="0.25">
      <c r="A51" s="286"/>
      <c r="B51" s="287"/>
      <c r="C51" s="280"/>
      <c r="D51" s="280"/>
      <c r="E51" s="294"/>
      <c r="F51" s="294"/>
      <c r="G51" s="294"/>
      <c r="H51" s="281"/>
      <c r="I51" s="282"/>
      <c r="J51" s="152"/>
      <c r="K51" s="110" t="s">
        <v>37</v>
      </c>
      <c r="L51" s="111">
        <v>0</v>
      </c>
      <c r="M51" s="111">
        <v>0</v>
      </c>
      <c r="N51" s="111">
        <v>0</v>
      </c>
      <c r="O51" s="111">
        <v>0</v>
      </c>
      <c r="P51" s="109">
        <v>0</v>
      </c>
      <c r="Q51" s="109">
        <f t="shared" ref="Q51" si="138">SUM(M51:M51)*J50</f>
        <v>0</v>
      </c>
      <c r="R51" s="109">
        <f t="shared" ref="R51" si="139">SUM(N51:N51)*J50</f>
        <v>0</v>
      </c>
      <c r="S51" s="109">
        <f t="shared" ref="S51" si="140">SUM(O51:O51)*J50</f>
        <v>0</v>
      </c>
      <c r="T51" s="109">
        <f t="shared" si="88"/>
        <v>0</v>
      </c>
      <c r="U51" s="153"/>
      <c r="V51" s="153"/>
      <c r="W51" s="153"/>
      <c r="X51" s="153"/>
      <c r="Y51" s="153"/>
      <c r="Z51" s="252"/>
      <c r="AA51" s="290"/>
      <c r="AB51" s="244"/>
      <c r="AC51" s="154"/>
      <c r="AD51" s="155"/>
      <c r="AE51" s="291"/>
      <c r="AF51" s="247"/>
      <c r="AG51" s="156"/>
    </row>
    <row r="52" spans="1:33" ht="50.1" customHeight="1" x14ac:dyDescent="0.25">
      <c r="A52" s="286"/>
      <c r="B52" s="287"/>
      <c r="C52" s="280" t="s">
        <v>663</v>
      </c>
      <c r="D52" s="280" t="s">
        <v>664</v>
      </c>
      <c r="E52" s="280" t="s">
        <v>665</v>
      </c>
      <c r="F52" s="280"/>
      <c r="G52" s="280"/>
      <c r="H52" s="281"/>
      <c r="I52" s="282" t="s">
        <v>680</v>
      </c>
      <c r="J52" s="283"/>
      <c r="K52" s="15" t="s">
        <v>36</v>
      </c>
      <c r="L52" s="16">
        <v>0</v>
      </c>
      <c r="M52" s="16">
        <v>1</v>
      </c>
      <c r="N52" s="16">
        <v>1</v>
      </c>
      <c r="O52" s="16">
        <v>1</v>
      </c>
      <c r="P52" s="17">
        <v>0</v>
      </c>
      <c r="Q52" s="17">
        <f t="shared" ref="Q52" si="141">SUM(M52:M52)*J52</f>
        <v>0</v>
      </c>
      <c r="R52" s="17">
        <f t="shared" ref="R52" si="142">SUM(N52:N52)*J52</f>
        <v>0</v>
      </c>
      <c r="S52" s="17">
        <f t="shared" ref="S52" si="143">SUM(O52:O52)*J52</f>
        <v>0</v>
      </c>
      <c r="T52" s="17">
        <f t="shared" si="88"/>
        <v>0</v>
      </c>
      <c r="U52" s="292">
        <f>+P53+P57+P61+P63</f>
        <v>0</v>
      </c>
      <c r="V52" s="292">
        <f>+Q53+Q57+Q61+Q63</f>
        <v>0</v>
      </c>
      <c r="W52" s="292">
        <f>+R53+R57+R61+R63</f>
        <v>0</v>
      </c>
      <c r="X52" s="292">
        <f>+S53+S57+S61+S63</f>
        <v>0</v>
      </c>
      <c r="Y52" s="292">
        <f>MAX(U52:X63)</f>
        <v>0</v>
      </c>
      <c r="Z52" s="252"/>
      <c r="AA52" s="290"/>
      <c r="AB52" s="244" t="str">
        <f t="shared" ref="AB52" si="144">+IF(L53&gt;L52,"SUPERADA",IF(L53=L52,"EQUILIBRADA",IF(L53&lt;L52,"PARA MEJORAR")))</f>
        <v>EQUILIBRADA</v>
      </c>
      <c r="AC52" s="290" t="str">
        <f>IF(COUNTIF(AB52:AB63,"PARA MEJORAR")&gt;1,"PARA MEJORAR","BIEN")</f>
        <v>BIEN</v>
      </c>
      <c r="AD52" s="291" t="str">
        <f>IF(COUNTIF(AC52:AC63,"PARA MEJORAR")&gt;=1,"PARA MEJORAR","BIEN")</f>
        <v>BIEN</v>
      </c>
      <c r="AE52" s="291"/>
      <c r="AF52" s="247"/>
      <c r="AG52" s="289"/>
    </row>
    <row r="53" spans="1:33" ht="50.1" customHeight="1" x14ac:dyDescent="0.25">
      <c r="A53" s="286"/>
      <c r="B53" s="287"/>
      <c r="C53" s="280"/>
      <c r="D53" s="280"/>
      <c r="E53" s="280"/>
      <c r="F53" s="280"/>
      <c r="G53" s="280"/>
      <c r="H53" s="281"/>
      <c r="I53" s="282"/>
      <c r="J53" s="283"/>
      <c r="K53" s="110" t="s">
        <v>37</v>
      </c>
      <c r="L53" s="111">
        <v>0</v>
      </c>
      <c r="M53" s="111">
        <v>0</v>
      </c>
      <c r="N53" s="111">
        <v>0</v>
      </c>
      <c r="O53" s="111">
        <v>0</v>
      </c>
      <c r="P53" s="109">
        <v>0</v>
      </c>
      <c r="Q53" s="109">
        <f t="shared" ref="Q53" si="145">SUM(M53:M53)*J52</f>
        <v>0</v>
      </c>
      <c r="R53" s="109">
        <f t="shared" ref="R53" si="146">SUM(N53:N53)*J52</f>
        <v>0</v>
      </c>
      <c r="S53" s="109">
        <f t="shared" ref="S53" si="147">SUM(O53:O53)*J52</f>
        <v>0</v>
      </c>
      <c r="T53" s="109">
        <f t="shared" si="88"/>
        <v>0</v>
      </c>
      <c r="U53" s="292"/>
      <c r="V53" s="292"/>
      <c r="W53" s="292"/>
      <c r="X53" s="292"/>
      <c r="Y53" s="292"/>
      <c r="Z53" s="252"/>
      <c r="AA53" s="290"/>
      <c r="AB53" s="244"/>
      <c r="AC53" s="290"/>
      <c r="AD53" s="291"/>
      <c r="AE53" s="291"/>
      <c r="AF53" s="247"/>
      <c r="AG53" s="289"/>
    </row>
    <row r="54" spans="1:33" ht="50.1" customHeight="1" x14ac:dyDescent="0.25">
      <c r="A54" s="286"/>
      <c r="B54" s="287"/>
      <c r="C54" s="280"/>
      <c r="D54" s="280"/>
      <c r="E54" s="280"/>
      <c r="F54" s="280"/>
      <c r="G54" s="280"/>
      <c r="H54" s="281"/>
      <c r="I54" s="282" t="s">
        <v>681</v>
      </c>
      <c r="J54" s="283"/>
      <c r="K54" s="15" t="s">
        <v>36</v>
      </c>
      <c r="L54" s="16">
        <v>0</v>
      </c>
      <c r="M54" s="16">
        <v>1</v>
      </c>
      <c r="N54" s="16">
        <v>1</v>
      </c>
      <c r="O54" s="16">
        <v>1</v>
      </c>
      <c r="P54" s="17">
        <v>0</v>
      </c>
      <c r="Q54" s="17">
        <f t="shared" ref="Q54" si="148">SUM(M54:M54)*J54</f>
        <v>0</v>
      </c>
      <c r="R54" s="17">
        <f t="shared" ref="R54" si="149">SUM(N54:N54)*J54</f>
        <v>0</v>
      </c>
      <c r="S54" s="17">
        <f t="shared" ref="S54" si="150">SUM(O54:O54)*J54</f>
        <v>0</v>
      </c>
      <c r="T54" s="17">
        <f t="shared" si="88"/>
        <v>0</v>
      </c>
      <c r="U54" s="292"/>
      <c r="V54" s="292"/>
      <c r="W54" s="292"/>
      <c r="X54" s="292"/>
      <c r="Y54" s="292"/>
      <c r="Z54" s="252"/>
      <c r="AA54" s="290"/>
      <c r="AB54" s="244"/>
      <c r="AC54" s="290"/>
      <c r="AD54" s="291"/>
      <c r="AE54" s="291"/>
      <c r="AF54" s="247"/>
      <c r="AG54" s="289"/>
    </row>
    <row r="55" spans="1:33" ht="50.1" customHeight="1" x14ac:dyDescent="0.25">
      <c r="A55" s="286"/>
      <c r="B55" s="287"/>
      <c r="C55" s="280"/>
      <c r="D55" s="280"/>
      <c r="E55" s="280"/>
      <c r="F55" s="280"/>
      <c r="G55" s="280"/>
      <c r="H55" s="281"/>
      <c r="I55" s="282"/>
      <c r="J55" s="283"/>
      <c r="K55" s="110" t="s">
        <v>37</v>
      </c>
      <c r="L55" s="111">
        <v>0</v>
      </c>
      <c r="M55" s="111">
        <v>0</v>
      </c>
      <c r="N55" s="111">
        <v>0</v>
      </c>
      <c r="O55" s="111">
        <v>0</v>
      </c>
      <c r="P55" s="109">
        <v>0</v>
      </c>
      <c r="Q55" s="109">
        <f t="shared" ref="Q55" si="151">SUM(M55:M55)*J54</f>
        <v>0</v>
      </c>
      <c r="R55" s="109">
        <f t="shared" ref="R55" si="152">SUM(N55:N55)*J54</f>
        <v>0</v>
      </c>
      <c r="S55" s="109">
        <f t="shared" ref="S55" si="153">SUM(O55:O55)*J54</f>
        <v>0</v>
      </c>
      <c r="T55" s="109">
        <f t="shared" si="88"/>
        <v>0</v>
      </c>
      <c r="U55" s="292"/>
      <c r="V55" s="292"/>
      <c r="W55" s="292"/>
      <c r="X55" s="292"/>
      <c r="Y55" s="292"/>
      <c r="Z55" s="252"/>
      <c r="AA55" s="290"/>
      <c r="AB55" s="244"/>
      <c r="AC55" s="290"/>
      <c r="AD55" s="291"/>
      <c r="AE55" s="291"/>
      <c r="AF55" s="247"/>
      <c r="AG55" s="289"/>
    </row>
    <row r="56" spans="1:33" ht="50.1" customHeight="1" x14ac:dyDescent="0.25">
      <c r="A56" s="286"/>
      <c r="B56" s="287"/>
      <c r="C56" s="280"/>
      <c r="D56" s="280"/>
      <c r="E56" s="280"/>
      <c r="F56" s="280"/>
      <c r="G56" s="280"/>
      <c r="H56" s="281"/>
      <c r="I56" s="282" t="s">
        <v>682</v>
      </c>
      <c r="J56" s="283"/>
      <c r="K56" s="15" t="s">
        <v>36</v>
      </c>
      <c r="L56" s="16">
        <v>0</v>
      </c>
      <c r="M56" s="16">
        <v>0.5</v>
      </c>
      <c r="N56" s="16">
        <v>0.8</v>
      </c>
      <c r="O56" s="16">
        <v>1</v>
      </c>
      <c r="P56" s="17">
        <v>0</v>
      </c>
      <c r="Q56" s="17">
        <f t="shared" ref="Q56" si="154">SUM(M56:M56)*J56</f>
        <v>0</v>
      </c>
      <c r="R56" s="17">
        <f t="shared" ref="R56" si="155">SUM(N56:N56)*J56</f>
        <v>0</v>
      </c>
      <c r="S56" s="17">
        <f t="shared" ref="S56" si="156">SUM(O56:O56)*J56</f>
        <v>0</v>
      </c>
      <c r="T56" s="17">
        <f t="shared" si="88"/>
        <v>0</v>
      </c>
      <c r="U56" s="292"/>
      <c r="V56" s="292"/>
      <c r="W56" s="292"/>
      <c r="X56" s="292"/>
      <c r="Y56" s="292"/>
      <c r="Z56" s="252"/>
      <c r="AA56" s="290"/>
      <c r="AB56" s="244"/>
      <c r="AC56" s="290"/>
      <c r="AD56" s="291"/>
      <c r="AE56" s="291"/>
      <c r="AF56" s="247"/>
      <c r="AG56" s="289"/>
    </row>
    <row r="57" spans="1:33" ht="50.1" customHeight="1" x14ac:dyDescent="0.25">
      <c r="A57" s="286"/>
      <c r="B57" s="287"/>
      <c r="C57" s="280"/>
      <c r="D57" s="280"/>
      <c r="E57" s="280"/>
      <c r="F57" s="280"/>
      <c r="G57" s="280"/>
      <c r="H57" s="281"/>
      <c r="I57" s="282"/>
      <c r="J57" s="283"/>
      <c r="K57" s="110" t="s">
        <v>37</v>
      </c>
      <c r="L57" s="111">
        <v>0</v>
      </c>
      <c r="M57" s="111">
        <v>0</v>
      </c>
      <c r="N57" s="111">
        <v>0</v>
      </c>
      <c r="O57" s="111">
        <v>0</v>
      </c>
      <c r="P57" s="109">
        <v>0</v>
      </c>
      <c r="Q57" s="109">
        <f t="shared" ref="Q57" si="157">SUM(M57:M57)*J56</f>
        <v>0</v>
      </c>
      <c r="R57" s="109">
        <f t="shared" ref="R57" si="158">SUM(N57:N57)*J56</f>
        <v>0</v>
      </c>
      <c r="S57" s="109">
        <f t="shared" ref="S57" si="159">SUM(O57:O57)*J56</f>
        <v>0</v>
      </c>
      <c r="T57" s="109">
        <f t="shared" si="88"/>
        <v>0</v>
      </c>
      <c r="U57" s="292"/>
      <c r="V57" s="292"/>
      <c r="W57" s="292"/>
      <c r="X57" s="292"/>
      <c r="Y57" s="292"/>
      <c r="Z57" s="252"/>
      <c r="AA57" s="290"/>
      <c r="AB57" s="244"/>
      <c r="AC57" s="290"/>
      <c r="AD57" s="291"/>
      <c r="AE57" s="291"/>
      <c r="AF57" s="247"/>
      <c r="AG57" s="289"/>
    </row>
    <row r="58" spans="1:33" ht="50.1" customHeight="1" x14ac:dyDescent="0.25">
      <c r="A58" s="286"/>
      <c r="B58" s="287"/>
      <c r="C58" s="280"/>
      <c r="D58" s="280"/>
      <c r="E58" s="280"/>
      <c r="F58" s="280"/>
      <c r="G58" s="280"/>
      <c r="H58" s="281"/>
      <c r="I58" s="282" t="s">
        <v>683</v>
      </c>
      <c r="J58" s="283"/>
      <c r="K58" s="15" t="s">
        <v>36</v>
      </c>
      <c r="L58" s="16">
        <v>0</v>
      </c>
      <c r="M58" s="16">
        <v>0.4</v>
      </c>
      <c r="N58" s="16">
        <v>0.8</v>
      </c>
      <c r="O58" s="16">
        <v>1</v>
      </c>
      <c r="P58" s="17">
        <v>0</v>
      </c>
      <c r="Q58" s="17">
        <f t="shared" ref="Q58" si="160">SUM(M58:M58)*J58</f>
        <v>0</v>
      </c>
      <c r="R58" s="17">
        <f t="shared" ref="R58" si="161">SUM(N58:N58)*J58</f>
        <v>0</v>
      </c>
      <c r="S58" s="17">
        <f t="shared" ref="S58" si="162">SUM(O58:O58)*J58</f>
        <v>0</v>
      </c>
      <c r="T58" s="17">
        <f t="shared" si="88"/>
        <v>0</v>
      </c>
      <c r="U58" s="292"/>
      <c r="V58" s="292"/>
      <c r="W58" s="292"/>
      <c r="X58" s="292"/>
      <c r="Y58" s="292"/>
      <c r="Z58" s="252"/>
      <c r="AA58" s="290"/>
      <c r="AB58" s="244"/>
      <c r="AC58" s="290"/>
      <c r="AD58" s="291"/>
      <c r="AE58" s="291"/>
      <c r="AF58" s="247"/>
      <c r="AG58" s="289"/>
    </row>
    <row r="59" spans="1:33" ht="50.1" customHeight="1" x14ac:dyDescent="0.25">
      <c r="A59" s="286"/>
      <c r="B59" s="287"/>
      <c r="C59" s="280"/>
      <c r="D59" s="280"/>
      <c r="E59" s="280"/>
      <c r="F59" s="280"/>
      <c r="G59" s="280"/>
      <c r="H59" s="281"/>
      <c r="I59" s="282"/>
      <c r="J59" s="283"/>
      <c r="K59" s="110" t="s">
        <v>37</v>
      </c>
      <c r="L59" s="111">
        <v>0</v>
      </c>
      <c r="M59" s="111">
        <v>0</v>
      </c>
      <c r="N59" s="111">
        <v>0</v>
      </c>
      <c r="O59" s="111">
        <v>0</v>
      </c>
      <c r="P59" s="109">
        <v>0</v>
      </c>
      <c r="Q59" s="109">
        <f t="shared" ref="Q59" si="163">SUM(M59:M59)*J58</f>
        <v>0</v>
      </c>
      <c r="R59" s="109">
        <f t="shared" ref="R59" si="164">SUM(N59:N59)*J58</f>
        <v>0</v>
      </c>
      <c r="S59" s="109">
        <f t="shared" ref="S59" si="165">SUM(O59:O59)*J58</f>
        <v>0</v>
      </c>
      <c r="T59" s="109">
        <f t="shared" si="88"/>
        <v>0</v>
      </c>
      <c r="U59" s="292"/>
      <c r="V59" s="292"/>
      <c r="W59" s="292"/>
      <c r="X59" s="292"/>
      <c r="Y59" s="292"/>
      <c r="Z59" s="252"/>
      <c r="AA59" s="290"/>
      <c r="AB59" s="244"/>
      <c r="AC59" s="290"/>
      <c r="AD59" s="291"/>
      <c r="AE59" s="291"/>
      <c r="AF59" s="247"/>
      <c r="AG59" s="289"/>
    </row>
    <row r="60" spans="1:33" ht="50.1" customHeight="1" x14ac:dyDescent="0.25">
      <c r="A60" s="286"/>
      <c r="B60" s="287"/>
      <c r="C60" s="280"/>
      <c r="D60" s="280"/>
      <c r="E60" s="280" t="s">
        <v>666</v>
      </c>
      <c r="F60" s="280"/>
      <c r="G60" s="280"/>
      <c r="H60" s="281"/>
      <c r="I60" s="282" t="s">
        <v>684</v>
      </c>
      <c r="J60" s="283"/>
      <c r="K60" s="15" t="s">
        <v>36</v>
      </c>
      <c r="L60" s="16">
        <v>0.3</v>
      </c>
      <c r="M60" s="16">
        <v>1</v>
      </c>
      <c r="N60" s="16">
        <v>1</v>
      </c>
      <c r="O60" s="16">
        <v>1</v>
      </c>
      <c r="P60" s="17">
        <v>0</v>
      </c>
      <c r="Q60" s="17">
        <f t="shared" ref="Q60" si="166">SUM(M60:M60)*J60</f>
        <v>0</v>
      </c>
      <c r="R60" s="17">
        <f t="shared" ref="R60" si="167">SUM(N60:N60)*J60</f>
        <v>0</v>
      </c>
      <c r="S60" s="17">
        <f t="shared" ref="S60" si="168">SUM(O60:O60)*J60</f>
        <v>0</v>
      </c>
      <c r="T60" s="17">
        <f t="shared" si="88"/>
        <v>0</v>
      </c>
      <c r="U60" s="292"/>
      <c r="V60" s="292"/>
      <c r="W60" s="292"/>
      <c r="X60" s="292"/>
      <c r="Y60" s="292"/>
      <c r="Z60" s="252"/>
      <c r="AA60" s="290"/>
      <c r="AB60" s="244"/>
      <c r="AC60" s="290"/>
      <c r="AD60" s="291"/>
      <c r="AE60" s="291"/>
      <c r="AF60" s="247"/>
      <c r="AG60" s="289"/>
    </row>
    <row r="61" spans="1:33" ht="50.1" customHeight="1" x14ac:dyDescent="0.25">
      <c r="A61" s="286"/>
      <c r="B61" s="287"/>
      <c r="C61" s="280"/>
      <c r="D61" s="280"/>
      <c r="E61" s="280"/>
      <c r="F61" s="280"/>
      <c r="G61" s="280"/>
      <c r="H61" s="281"/>
      <c r="I61" s="282"/>
      <c r="J61" s="283"/>
      <c r="K61" s="110" t="s">
        <v>37</v>
      </c>
      <c r="L61" s="111">
        <v>0</v>
      </c>
      <c r="M61" s="111">
        <v>0</v>
      </c>
      <c r="N61" s="111">
        <v>0</v>
      </c>
      <c r="O61" s="111">
        <v>0</v>
      </c>
      <c r="P61" s="109">
        <v>0</v>
      </c>
      <c r="Q61" s="109">
        <f t="shared" ref="Q61" si="169">SUM(M61:M61)*J60</f>
        <v>0</v>
      </c>
      <c r="R61" s="109">
        <f t="shared" ref="R61" si="170">SUM(N61:N61)*J60</f>
        <v>0</v>
      </c>
      <c r="S61" s="109">
        <f t="shared" ref="S61" si="171">SUM(O61:O61)*J60</f>
        <v>0</v>
      </c>
      <c r="T61" s="109">
        <f t="shared" si="88"/>
        <v>0</v>
      </c>
      <c r="U61" s="292"/>
      <c r="V61" s="292"/>
      <c r="W61" s="292"/>
      <c r="X61" s="292"/>
      <c r="Y61" s="292"/>
      <c r="Z61" s="252"/>
      <c r="AA61" s="290"/>
      <c r="AB61" s="244"/>
      <c r="AC61" s="290"/>
      <c r="AD61" s="291"/>
      <c r="AE61" s="291"/>
      <c r="AF61" s="247"/>
      <c r="AG61" s="289"/>
    </row>
    <row r="62" spans="1:33" ht="50.1" customHeight="1" x14ac:dyDescent="0.25">
      <c r="A62" s="286"/>
      <c r="B62" s="287"/>
      <c r="C62" s="280"/>
      <c r="D62" s="280"/>
      <c r="E62" s="280"/>
      <c r="F62" s="280"/>
      <c r="G62" s="280"/>
      <c r="H62" s="281"/>
      <c r="I62" s="282" t="s">
        <v>685</v>
      </c>
      <c r="J62" s="283"/>
      <c r="K62" s="15" t="s">
        <v>36</v>
      </c>
      <c r="L62" s="16">
        <v>0</v>
      </c>
      <c r="M62" s="16">
        <v>0.5</v>
      </c>
      <c r="N62" s="16">
        <v>0.8</v>
      </c>
      <c r="O62" s="16">
        <v>1</v>
      </c>
      <c r="P62" s="17">
        <v>0</v>
      </c>
      <c r="Q62" s="17">
        <f t="shared" ref="Q62" si="172">SUM(M62:M62)*J62</f>
        <v>0</v>
      </c>
      <c r="R62" s="17">
        <f t="shared" ref="R62" si="173">SUM(N62:N62)*J62</f>
        <v>0</v>
      </c>
      <c r="S62" s="17">
        <f t="shared" ref="S62" si="174">SUM(O62:O62)*J62</f>
        <v>0</v>
      </c>
      <c r="T62" s="17">
        <f t="shared" si="88"/>
        <v>0</v>
      </c>
      <c r="U62" s="292"/>
      <c r="V62" s="292"/>
      <c r="W62" s="292"/>
      <c r="X62" s="292"/>
      <c r="Y62" s="292"/>
      <c r="Z62" s="252"/>
      <c r="AA62" s="290"/>
      <c r="AB62" s="244"/>
      <c r="AC62" s="290"/>
      <c r="AD62" s="291"/>
      <c r="AE62" s="291"/>
      <c r="AF62" s="247"/>
      <c r="AG62" s="289"/>
    </row>
    <row r="63" spans="1:33" ht="50.1" customHeight="1" x14ac:dyDescent="0.25">
      <c r="A63" s="286"/>
      <c r="B63" s="287"/>
      <c r="C63" s="280"/>
      <c r="D63" s="280"/>
      <c r="E63" s="280"/>
      <c r="F63" s="280"/>
      <c r="G63" s="280"/>
      <c r="H63" s="281"/>
      <c r="I63" s="282"/>
      <c r="J63" s="283"/>
      <c r="K63" s="110" t="s">
        <v>37</v>
      </c>
      <c r="L63" s="111">
        <v>0</v>
      </c>
      <c r="M63" s="111">
        <v>0</v>
      </c>
      <c r="N63" s="111">
        <v>0</v>
      </c>
      <c r="O63" s="111">
        <v>0</v>
      </c>
      <c r="P63" s="109">
        <v>0</v>
      </c>
      <c r="Q63" s="109">
        <f t="shared" ref="Q63" si="175">SUM(M63:M63)*J62</f>
        <v>0</v>
      </c>
      <c r="R63" s="109">
        <f t="shared" ref="R63" si="176">SUM(N63:N63)*J62</f>
        <v>0</v>
      </c>
      <c r="S63" s="109">
        <f t="shared" ref="S63" si="177">SUM(O63:O63)*J62</f>
        <v>0</v>
      </c>
      <c r="T63" s="109">
        <f t="shared" si="88"/>
        <v>0</v>
      </c>
      <c r="U63" s="292"/>
      <c r="V63" s="292"/>
      <c r="W63" s="292"/>
      <c r="X63" s="292"/>
      <c r="Y63" s="292"/>
      <c r="Z63" s="252"/>
      <c r="AA63" s="290"/>
      <c r="AB63" s="244"/>
      <c r="AC63" s="290"/>
      <c r="AD63" s="291"/>
      <c r="AE63" s="291"/>
      <c r="AF63" s="247"/>
      <c r="AG63" s="289"/>
    </row>
    <row r="64" spans="1:33" s="158" customFormat="1" x14ac:dyDescent="0.25"/>
    <row r="65" s="158" customFormat="1" x14ac:dyDescent="0.25"/>
    <row r="66" s="158" customFormat="1" x14ac:dyDescent="0.25"/>
    <row r="67" s="158" customFormat="1" x14ac:dyDescent="0.25"/>
    <row r="68" s="158" customFormat="1" x14ac:dyDescent="0.25"/>
    <row r="69" s="158" customFormat="1" x14ac:dyDescent="0.25"/>
    <row r="70" s="158" customFormat="1" x14ac:dyDescent="0.25"/>
    <row r="71" s="158" customFormat="1" x14ac:dyDescent="0.25"/>
    <row r="72" s="158" customFormat="1" x14ac:dyDescent="0.25"/>
    <row r="73" s="158" customFormat="1" x14ac:dyDescent="0.25"/>
    <row r="74" s="158" customFormat="1" x14ac:dyDescent="0.25"/>
    <row r="75" s="158" customFormat="1" x14ac:dyDescent="0.25"/>
    <row r="76" s="158" customFormat="1" x14ac:dyDescent="0.25"/>
    <row r="77" s="158" customFormat="1" x14ac:dyDescent="0.25"/>
    <row r="78" s="158" customFormat="1" x14ac:dyDescent="0.25"/>
    <row r="79" s="158" customFormat="1" x14ac:dyDescent="0.25"/>
    <row r="80" s="158" customFormat="1" x14ac:dyDescent="0.25"/>
    <row r="81" s="158" customFormat="1" x14ac:dyDescent="0.25"/>
    <row r="82" s="158" customFormat="1" x14ac:dyDescent="0.25"/>
    <row r="83" s="158" customFormat="1" x14ac:dyDescent="0.25"/>
    <row r="84" s="158" customFormat="1" x14ac:dyDescent="0.25"/>
    <row r="85" s="158" customFormat="1" x14ac:dyDescent="0.25"/>
    <row r="86" s="158" customFormat="1" x14ac:dyDescent="0.25"/>
  </sheetData>
  <sheetProtection algorithmName="SHA-512" hashValue="/uCND6MoqA2+J5JwL8lxRc0i/K9yGxBcKn19ixAdNJjfYGw9C8t1flMtJ3tqk4Vmv2UmIGsUMI3+Y5WAgHy4xA==" saltValue="R/dyNXTLXg3wJOR8Pqpwdw==" spinCount="100000" sheet="1" objects="1" scenarios="1"/>
  <mergeCells count="137">
    <mergeCell ref="C52:C63"/>
    <mergeCell ref="D52:D63"/>
    <mergeCell ref="C46:C51"/>
    <mergeCell ref="D46:D51"/>
    <mergeCell ref="E46:E51"/>
    <mergeCell ref="F46:F51"/>
    <mergeCell ref="G46:G51"/>
    <mergeCell ref="I46:I47"/>
    <mergeCell ref="J42:J43"/>
    <mergeCell ref="I44:I45"/>
    <mergeCell ref="J44:J45"/>
    <mergeCell ref="E38:E45"/>
    <mergeCell ref="F38:F45"/>
    <mergeCell ref="I48:I49"/>
    <mergeCell ref="I50:I51"/>
    <mergeCell ref="J38:J39"/>
    <mergeCell ref="I40:I41"/>
    <mergeCell ref="J40:J41"/>
    <mergeCell ref="I62:I63"/>
    <mergeCell ref="E52:E59"/>
    <mergeCell ref="F52:F59"/>
    <mergeCell ref="G52:G59"/>
    <mergeCell ref="H52:H59"/>
    <mergeCell ref="G38:G45"/>
    <mergeCell ref="B2:C2"/>
    <mergeCell ref="F12:F17"/>
    <mergeCell ref="H12:H17"/>
    <mergeCell ref="H24:H31"/>
    <mergeCell ref="H46:H51"/>
    <mergeCell ref="AB12:AB17"/>
    <mergeCell ref="AB18:AB23"/>
    <mergeCell ref="AB24:AB31"/>
    <mergeCell ref="AB32:AB45"/>
    <mergeCell ref="AB46:AB51"/>
    <mergeCell ref="H38:H45"/>
    <mergeCell ref="I38:I39"/>
    <mergeCell ref="AG52:AG63"/>
    <mergeCell ref="I54:I55"/>
    <mergeCell ref="I56:I57"/>
    <mergeCell ref="I58:I59"/>
    <mergeCell ref="E60:E63"/>
    <mergeCell ref="F60:F63"/>
    <mergeCell ref="G60:G63"/>
    <mergeCell ref="H60:H63"/>
    <mergeCell ref="I60:I61"/>
    <mergeCell ref="I52:I53"/>
    <mergeCell ref="J52:J59"/>
    <mergeCell ref="U52:U63"/>
    <mergeCell ref="V52:V63"/>
    <mergeCell ref="W52:W63"/>
    <mergeCell ref="X52:X63"/>
    <mergeCell ref="J60:J63"/>
    <mergeCell ref="AB52:AB63"/>
    <mergeCell ref="C32:C45"/>
    <mergeCell ref="D32:D37"/>
    <mergeCell ref="E32:E37"/>
    <mergeCell ref="D38:D45"/>
    <mergeCell ref="F24:F31"/>
    <mergeCell ref="G24:G31"/>
    <mergeCell ref="I24:I25"/>
    <mergeCell ref="J24:J25"/>
    <mergeCell ref="I26:I27"/>
    <mergeCell ref="J26:J27"/>
    <mergeCell ref="I28:I29"/>
    <mergeCell ref="J28:J29"/>
    <mergeCell ref="I30:I31"/>
    <mergeCell ref="J30:J31"/>
    <mergeCell ref="F32:F37"/>
    <mergeCell ref="G32:G37"/>
    <mergeCell ref="H32:H37"/>
    <mergeCell ref="I32:I33"/>
    <mergeCell ref="J32:J33"/>
    <mergeCell ref="I34:I35"/>
    <mergeCell ref="J34:J35"/>
    <mergeCell ref="I36:I37"/>
    <mergeCell ref="J36:J37"/>
    <mergeCell ref="I42:I43"/>
    <mergeCell ref="H18:H23"/>
    <mergeCell ref="I18:I19"/>
    <mergeCell ref="J18:J19"/>
    <mergeCell ref="I20:I21"/>
    <mergeCell ref="J20:J21"/>
    <mergeCell ref="I22:I23"/>
    <mergeCell ref="J22:J23"/>
    <mergeCell ref="C18:C31"/>
    <mergeCell ref="D18:D23"/>
    <mergeCell ref="E18:E23"/>
    <mergeCell ref="F18:F23"/>
    <mergeCell ref="G18:G23"/>
    <mergeCell ref="D24:D31"/>
    <mergeCell ref="E24:E31"/>
    <mergeCell ref="G12:G17"/>
    <mergeCell ref="I12:I13"/>
    <mergeCell ref="J12:J13"/>
    <mergeCell ref="I14:I15"/>
    <mergeCell ref="J14:J15"/>
    <mergeCell ref="I16:I17"/>
    <mergeCell ref="J16:J17"/>
    <mergeCell ref="C12:C17"/>
    <mergeCell ref="D12:D17"/>
    <mergeCell ref="E12:E17"/>
    <mergeCell ref="AD4:AD11"/>
    <mergeCell ref="AE4:AE63"/>
    <mergeCell ref="AF4:AF63"/>
    <mergeCell ref="AC52:AC63"/>
    <mergeCell ref="AD52:AD63"/>
    <mergeCell ref="U4:U11"/>
    <mergeCell ref="V4:V11"/>
    <mergeCell ref="W4:W11"/>
    <mergeCell ref="X4:X11"/>
    <mergeCell ref="Y4:Y11"/>
    <mergeCell ref="Z4:Z63"/>
    <mergeCell ref="Y52:Y63"/>
    <mergeCell ref="A1:AH1"/>
    <mergeCell ref="F4:F11"/>
    <mergeCell ref="G4:G11"/>
    <mergeCell ref="H4:H11"/>
    <mergeCell ref="I4:I5"/>
    <mergeCell ref="J4:J5"/>
    <mergeCell ref="E2:AG2"/>
    <mergeCell ref="J3:K3"/>
    <mergeCell ref="A4:A63"/>
    <mergeCell ref="B4:B63"/>
    <mergeCell ref="C4:C11"/>
    <mergeCell ref="D4:D11"/>
    <mergeCell ref="E4:E11"/>
    <mergeCell ref="AG4:AG11"/>
    <mergeCell ref="I6:I7"/>
    <mergeCell ref="J6:J7"/>
    <mergeCell ref="I8:I9"/>
    <mergeCell ref="J8:J9"/>
    <mergeCell ref="AB8:AB11"/>
    <mergeCell ref="I10:I11"/>
    <mergeCell ref="J10:J11"/>
    <mergeCell ref="AA4:AA63"/>
    <mergeCell ref="AB4:AB7"/>
    <mergeCell ref="AC4:AC11"/>
  </mergeCells>
  <conditionalFormatting sqref="AB52 AB4:AB6 AB8:AB10">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8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57" zoomScaleNormal="57" workbookViewId="0">
      <selection activeCell="D3" sqref="D3"/>
    </sheetView>
  </sheetViews>
  <sheetFormatPr baseColWidth="10" defaultColWidth="12.42578125" defaultRowHeight="33.75" customHeight="1" outlineLevelCol="2" x14ac:dyDescent="0.2"/>
  <cols>
    <col min="1" max="1" width="24" style="43" customWidth="1"/>
    <col min="2" max="2" width="37.5703125" style="48" customWidth="1" outlineLevel="1"/>
    <col min="3" max="3" width="31.42578125" style="48" customWidth="1" outlineLevel="1"/>
    <col min="4" max="4" width="36" style="48" customWidth="1" outlineLevel="1"/>
    <col min="5" max="5" width="27.28515625" style="49" customWidth="1"/>
    <col min="6" max="6" width="24.28515625" style="49" customWidth="1"/>
    <col min="7" max="7" width="21.28515625" style="49" customWidth="1"/>
    <col min="8" max="8" width="16" style="48" customWidth="1" outlineLevel="1"/>
    <col min="9" max="9" width="34.140625" style="50" customWidth="1"/>
    <col min="10" max="10" width="9.7109375" style="49" customWidth="1"/>
    <col min="11" max="11" width="9.42578125" style="49" customWidth="1"/>
    <col min="12" max="14" width="8.5703125" style="48" customWidth="1"/>
    <col min="15" max="15" width="10" style="48" customWidth="1"/>
    <col min="16" max="18" width="11" style="48" customWidth="1"/>
    <col min="19" max="20" width="12" style="48" customWidth="1"/>
    <col min="21" max="21" width="10.42578125" style="48" customWidth="1"/>
    <col min="22" max="22" width="9.7109375" style="48" customWidth="1"/>
    <col min="23" max="23" width="10.140625" style="48" customWidth="1"/>
    <col min="24" max="24" width="9.7109375" style="48" customWidth="1"/>
    <col min="25" max="25" width="10.42578125" style="48" customWidth="1"/>
    <col min="26" max="26" width="12.42578125" style="47" customWidth="1"/>
    <col min="27" max="27" width="20" style="47" customWidth="1"/>
    <col min="28" max="28" width="15.140625" style="46" customWidth="1" outlineLevel="1"/>
    <col min="29" max="29" width="15.28515625" style="45" customWidth="1" outlineLevel="1"/>
    <col min="30" max="30" width="15.140625" style="46" customWidth="1" outlineLevel="1"/>
    <col min="31" max="31" width="18.7109375" style="45" customWidth="1" outlineLevel="1"/>
    <col min="32" max="32" width="17" style="44" customWidth="1"/>
    <col min="33" max="33" width="19.42578125" style="43" customWidth="1" outlineLevel="2"/>
    <col min="34" max="34" width="12.42578125" style="43" customWidth="1"/>
    <col min="35" max="16384" width="12.42578125" style="43"/>
  </cols>
  <sheetData>
    <row r="1" spans="1:34" ht="306.75" customHeight="1" x14ac:dyDescent="0.2">
      <c r="A1" s="278" t="s">
        <v>915</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s="131" customFormat="1" ht="33.75" customHeight="1" x14ac:dyDescent="0.2">
      <c r="A2" s="129" t="s">
        <v>0</v>
      </c>
      <c r="B2" s="275" t="s">
        <v>679</v>
      </c>
      <c r="C2" s="276"/>
      <c r="D2" s="130" t="s">
        <v>917</v>
      </c>
      <c r="E2" s="284">
        <v>2023</v>
      </c>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4" ht="61.5" customHeight="1" x14ac:dyDescent="0.2">
      <c r="A3" s="74" t="s">
        <v>1</v>
      </c>
      <c r="B3" s="74" t="s">
        <v>2</v>
      </c>
      <c r="C3" s="74" t="s">
        <v>429</v>
      </c>
      <c r="D3" s="213" t="s">
        <v>4</v>
      </c>
      <c r="E3" s="75" t="s">
        <v>5</v>
      </c>
      <c r="F3" s="77" t="s">
        <v>6</v>
      </c>
      <c r="G3" s="77" t="s">
        <v>7</v>
      </c>
      <c r="H3" s="125" t="s">
        <v>8</v>
      </c>
      <c r="I3" s="77" t="s">
        <v>9</v>
      </c>
      <c r="J3" s="243" t="s">
        <v>10</v>
      </c>
      <c r="K3" s="243"/>
      <c r="L3" s="78">
        <v>44986</v>
      </c>
      <c r="M3" s="78">
        <v>45078</v>
      </c>
      <c r="N3" s="78">
        <v>45170</v>
      </c>
      <c r="O3" s="78">
        <v>45261</v>
      </c>
      <c r="P3" s="79" t="s">
        <v>11</v>
      </c>
      <c r="Q3" s="79" t="s">
        <v>12</v>
      </c>
      <c r="R3" s="79" t="s">
        <v>13</v>
      </c>
      <c r="S3" s="79" t="s">
        <v>14</v>
      </c>
      <c r="T3" s="79" t="s">
        <v>15</v>
      </c>
      <c r="U3" s="74" t="s">
        <v>16</v>
      </c>
      <c r="V3" s="74" t="s">
        <v>17</v>
      </c>
      <c r="W3" s="74" t="s">
        <v>18</v>
      </c>
      <c r="X3" s="74" t="s">
        <v>19</v>
      </c>
      <c r="Y3" s="74" t="s">
        <v>20</v>
      </c>
      <c r="Z3" s="77" t="s">
        <v>21</v>
      </c>
      <c r="AA3" s="77" t="s">
        <v>22</v>
      </c>
      <c r="AB3" s="74" t="s">
        <v>23</v>
      </c>
      <c r="AC3" s="74" t="s">
        <v>24</v>
      </c>
      <c r="AD3" s="74" t="s">
        <v>25</v>
      </c>
      <c r="AE3" s="74" t="s">
        <v>26</v>
      </c>
      <c r="AF3" s="77" t="s">
        <v>27</v>
      </c>
      <c r="AG3" s="75" t="s">
        <v>28</v>
      </c>
    </row>
    <row r="4" spans="1:34" ht="33.75" customHeight="1" x14ac:dyDescent="0.2">
      <c r="A4" s="296" t="s">
        <v>688</v>
      </c>
      <c r="B4" s="297" t="s">
        <v>705</v>
      </c>
      <c r="C4" s="298" t="s">
        <v>600</v>
      </c>
      <c r="D4" s="298" t="s">
        <v>430</v>
      </c>
      <c r="E4" s="299" t="s">
        <v>431</v>
      </c>
      <c r="F4" s="299" t="s">
        <v>432</v>
      </c>
      <c r="G4" s="299" t="s">
        <v>433</v>
      </c>
      <c r="H4" s="300"/>
      <c r="I4" s="303" t="s">
        <v>434</v>
      </c>
      <c r="J4" s="309">
        <v>0.25</v>
      </c>
      <c r="K4" s="15" t="s">
        <v>36</v>
      </c>
      <c r="L4" s="16">
        <v>1</v>
      </c>
      <c r="M4" s="16">
        <v>1</v>
      </c>
      <c r="N4" s="16">
        <v>1</v>
      </c>
      <c r="O4" s="16">
        <v>1</v>
      </c>
      <c r="P4" s="17">
        <f>SUM(L4:L4)*J4</f>
        <v>0.25</v>
      </c>
      <c r="Q4" s="17">
        <f>SUM(M4:M4)*J4</f>
        <v>0.25</v>
      </c>
      <c r="R4" s="17">
        <f>SUM(N4:N4)*J4</f>
        <v>0.25</v>
      </c>
      <c r="S4" s="17">
        <f>SUM(O4:O4)*J4</f>
        <v>0.25</v>
      </c>
      <c r="T4" s="17">
        <f t="shared" ref="T4:T43" si="0">MAX(P4:S4)</f>
        <v>0.25</v>
      </c>
      <c r="U4" s="302">
        <f>+P5+P7</f>
        <v>0</v>
      </c>
      <c r="V4" s="302">
        <f>+Q5+Q7</f>
        <v>0</v>
      </c>
      <c r="W4" s="302">
        <f>+R5+R7</f>
        <v>0</v>
      </c>
      <c r="X4" s="302">
        <f>+S5+S7</f>
        <v>0</v>
      </c>
      <c r="Y4" s="302">
        <f>MAX(U4:X7)</f>
        <v>0</v>
      </c>
      <c r="Z4" s="252" t="s">
        <v>435</v>
      </c>
      <c r="AA4" s="310" t="s">
        <v>436</v>
      </c>
      <c r="AB4" s="244" t="str">
        <f>+IF(L5&gt;L4,"SUPERADA",IF(L5=L4,"EQUILIBRADA",IF(L5&lt;L4,"PARA MEJORAR")))</f>
        <v>PARA MEJORAR</v>
      </c>
      <c r="AC4" s="302" t="str">
        <f>IF(COUNTIF(AB4:AB7,"PARA MEJORAR")&gt;1,"PARA MEJORAR","BIEN")</f>
        <v>BIEN</v>
      </c>
      <c r="AD4" s="308" t="str">
        <f>IF(COUNTIF(AC4:AC11,"PARA MEJORAR")&gt;=1,"PARA MEJORAR","BIEN")</f>
        <v>BIEN</v>
      </c>
      <c r="AE4" s="308" t="str">
        <f>IF(COUNTIF(AC4:AC43,"PARA MEJORAR")&gt;=1,"PARA MEJORAR","BIEN")</f>
        <v>BIEN</v>
      </c>
      <c r="AF4" s="247" t="s">
        <v>437</v>
      </c>
      <c r="AG4" s="305"/>
    </row>
    <row r="5" spans="1:34" ht="33.75" customHeight="1" x14ac:dyDescent="0.2">
      <c r="A5" s="296"/>
      <c r="B5" s="297"/>
      <c r="C5" s="267"/>
      <c r="D5" s="298"/>
      <c r="E5" s="299"/>
      <c r="F5" s="299"/>
      <c r="G5" s="299"/>
      <c r="H5" s="300"/>
      <c r="I5" s="303"/>
      <c r="J5" s="309"/>
      <c r="K5" s="65" t="s">
        <v>37</v>
      </c>
      <c r="L5" s="66">
        <v>0</v>
      </c>
      <c r="M5" s="66">
        <v>0</v>
      </c>
      <c r="N5" s="66">
        <v>0</v>
      </c>
      <c r="O5" s="66">
        <v>0</v>
      </c>
      <c r="P5" s="67">
        <f>SUM(L5:L5)*J4</f>
        <v>0</v>
      </c>
      <c r="Q5" s="67">
        <f>SUM(M5:M5)*J4</f>
        <v>0</v>
      </c>
      <c r="R5" s="67">
        <f>SUM(N5:N5)*J4</f>
        <v>0</v>
      </c>
      <c r="S5" s="67">
        <f>SUM(O5:O5)*J4</f>
        <v>0</v>
      </c>
      <c r="T5" s="67">
        <f t="shared" si="0"/>
        <v>0</v>
      </c>
      <c r="U5" s="302"/>
      <c r="V5" s="302"/>
      <c r="W5" s="302"/>
      <c r="X5" s="302"/>
      <c r="Y5" s="302"/>
      <c r="Z5" s="252"/>
      <c r="AA5" s="310"/>
      <c r="AB5" s="244"/>
      <c r="AC5" s="307"/>
      <c r="AD5" s="308"/>
      <c r="AE5" s="308"/>
      <c r="AF5" s="247"/>
      <c r="AG5" s="305"/>
    </row>
    <row r="6" spans="1:34" ht="33.75" customHeight="1" x14ac:dyDescent="0.2">
      <c r="A6" s="296"/>
      <c r="B6" s="297"/>
      <c r="C6" s="267"/>
      <c r="D6" s="298"/>
      <c r="E6" s="299"/>
      <c r="F6" s="299"/>
      <c r="G6" s="299"/>
      <c r="H6" s="300"/>
      <c r="I6" s="303" t="s">
        <v>438</v>
      </c>
      <c r="J6" s="309">
        <v>0.25</v>
      </c>
      <c r="K6" s="15" t="s">
        <v>36</v>
      </c>
      <c r="L6" s="16">
        <f>'[1]I TRIM - PA 2022'!O135</f>
        <v>0</v>
      </c>
      <c r="M6" s="16">
        <v>0.2</v>
      </c>
      <c r="N6" s="16">
        <v>0.4</v>
      </c>
      <c r="O6" s="16">
        <v>1</v>
      </c>
      <c r="P6" s="17">
        <f>SUM(L6:L6)*J6</f>
        <v>0</v>
      </c>
      <c r="Q6" s="17">
        <f>SUM(M6:M6)*J6</f>
        <v>0.05</v>
      </c>
      <c r="R6" s="17">
        <f>SUM(N6:N6)*J6</f>
        <v>0.1</v>
      </c>
      <c r="S6" s="17">
        <f>SUM(O6:O6)*J6</f>
        <v>0.25</v>
      </c>
      <c r="T6" s="17">
        <f t="shared" si="0"/>
        <v>0.25</v>
      </c>
      <c r="U6" s="302"/>
      <c r="V6" s="302"/>
      <c r="W6" s="302"/>
      <c r="X6" s="302"/>
      <c r="Y6" s="302"/>
      <c r="Z6" s="252"/>
      <c r="AA6" s="310"/>
      <c r="AB6" s="244" t="str">
        <f>+IF(L7&gt;L6,"SUPERADA",IF(L7=L6,"EQUILIBRADA",IF(L7&lt;L6,"PARA MEJORAR")))</f>
        <v>EQUILIBRADA</v>
      </c>
      <c r="AC6" s="307"/>
      <c r="AD6" s="308"/>
      <c r="AE6" s="308"/>
      <c r="AF6" s="247"/>
      <c r="AG6" s="305"/>
    </row>
    <row r="7" spans="1:34" ht="33.75" customHeight="1" x14ac:dyDescent="0.2">
      <c r="A7" s="296"/>
      <c r="B7" s="297"/>
      <c r="C7" s="267"/>
      <c r="D7" s="298"/>
      <c r="E7" s="299"/>
      <c r="F7" s="299"/>
      <c r="G7" s="299"/>
      <c r="H7" s="300"/>
      <c r="I7" s="303"/>
      <c r="J7" s="309"/>
      <c r="K7" s="65" t="s">
        <v>37</v>
      </c>
      <c r="L7" s="66">
        <f>'[1]I TRIM - PA 2022'!O136</f>
        <v>0</v>
      </c>
      <c r="M7" s="66">
        <v>0</v>
      </c>
      <c r="N7" s="66">
        <v>0</v>
      </c>
      <c r="O7" s="66">
        <v>0</v>
      </c>
      <c r="P7" s="67">
        <f>SUM(L7:L7)*J6</f>
        <v>0</v>
      </c>
      <c r="Q7" s="67">
        <f>SUM(M7:M7)*J6</f>
        <v>0</v>
      </c>
      <c r="R7" s="67">
        <f>SUM(N7:N7)*J6</f>
        <v>0</v>
      </c>
      <c r="S7" s="67">
        <f>SUM(O7:O7)*J6</f>
        <v>0</v>
      </c>
      <c r="T7" s="67">
        <f t="shared" si="0"/>
        <v>0</v>
      </c>
      <c r="U7" s="302"/>
      <c r="V7" s="302"/>
      <c r="W7" s="302"/>
      <c r="X7" s="302"/>
      <c r="Y7" s="302"/>
      <c r="Z7" s="252"/>
      <c r="AA7" s="310"/>
      <c r="AB7" s="244"/>
      <c r="AC7" s="307"/>
      <c r="AD7" s="308"/>
      <c r="AE7" s="308"/>
      <c r="AF7" s="247"/>
      <c r="AG7" s="305"/>
    </row>
    <row r="8" spans="1:34" ht="33.75" customHeight="1" x14ac:dyDescent="0.2">
      <c r="A8" s="296"/>
      <c r="B8" s="297"/>
      <c r="C8" s="267"/>
      <c r="D8" s="298"/>
      <c r="E8" s="299"/>
      <c r="F8" s="299"/>
      <c r="G8" s="299"/>
      <c r="H8" s="300"/>
      <c r="I8" s="303" t="s">
        <v>439</v>
      </c>
      <c r="J8" s="304">
        <v>0.25</v>
      </c>
      <c r="K8" s="15" t="s">
        <v>36</v>
      </c>
      <c r="L8" s="16">
        <f>'[1]I TRIM - PA 2022'!O141</f>
        <v>0</v>
      </c>
      <c r="M8" s="16">
        <v>0.2</v>
      </c>
      <c r="N8" s="16">
        <v>0.4</v>
      </c>
      <c r="O8" s="16">
        <v>1</v>
      </c>
      <c r="P8" s="17">
        <f>SUM(L8:L8)*J8</f>
        <v>0</v>
      </c>
      <c r="Q8" s="17">
        <f>SUM(M8:M8)*J8</f>
        <v>0.05</v>
      </c>
      <c r="R8" s="17">
        <f>SUM(N8:N8)*J8</f>
        <v>0.1</v>
      </c>
      <c r="S8" s="17">
        <f>SUM(O8:O8)*J8</f>
        <v>0.25</v>
      </c>
      <c r="T8" s="17">
        <f t="shared" si="0"/>
        <v>0.25</v>
      </c>
      <c r="U8" s="302"/>
      <c r="V8" s="302"/>
      <c r="W8" s="302"/>
      <c r="X8" s="302"/>
      <c r="Y8" s="302"/>
      <c r="Z8" s="252"/>
      <c r="AA8" s="306"/>
      <c r="AB8" s="244" t="str">
        <f>+IF(L9&gt;L8,"SUPERADA",IF(L9=L8,"EQUILIBRADA",IF(L9&lt;L8,"PARA MEJORAR")))</f>
        <v>EQUILIBRADA</v>
      </c>
      <c r="AC8" s="307"/>
      <c r="AD8" s="308"/>
      <c r="AE8" s="308"/>
      <c r="AF8" s="247"/>
      <c r="AG8" s="305"/>
    </row>
    <row r="9" spans="1:34" ht="33.75" customHeight="1" x14ac:dyDescent="0.2">
      <c r="A9" s="296"/>
      <c r="B9" s="297"/>
      <c r="C9" s="267"/>
      <c r="D9" s="298"/>
      <c r="E9" s="299"/>
      <c r="F9" s="299"/>
      <c r="G9" s="299"/>
      <c r="H9" s="300"/>
      <c r="I9" s="303"/>
      <c r="J9" s="304"/>
      <c r="K9" s="65" t="s">
        <v>37</v>
      </c>
      <c r="L9" s="66">
        <f>'[1]I TRIM - PA 2022'!O142</f>
        <v>0</v>
      </c>
      <c r="M9" s="66">
        <v>0</v>
      </c>
      <c r="N9" s="66">
        <v>0</v>
      </c>
      <c r="O9" s="66">
        <v>0</v>
      </c>
      <c r="P9" s="67">
        <f>SUM(L9:L9)*J8</f>
        <v>0</v>
      </c>
      <c r="Q9" s="67">
        <f>SUM(M9:M9)*J8</f>
        <v>0</v>
      </c>
      <c r="R9" s="67">
        <f>SUM(N9:N9)*J8</f>
        <v>0</v>
      </c>
      <c r="S9" s="67">
        <f>SUM(O9:O9)*J8</f>
        <v>0</v>
      </c>
      <c r="T9" s="67">
        <f t="shared" si="0"/>
        <v>0</v>
      </c>
      <c r="U9" s="302"/>
      <c r="V9" s="302"/>
      <c r="W9" s="302"/>
      <c r="X9" s="302"/>
      <c r="Y9" s="302"/>
      <c r="Z9" s="252"/>
      <c r="AA9" s="306"/>
      <c r="AB9" s="244"/>
      <c r="AC9" s="307"/>
      <c r="AD9" s="308"/>
      <c r="AE9" s="308"/>
      <c r="AF9" s="247"/>
      <c r="AG9" s="305"/>
    </row>
    <row r="10" spans="1:34" ht="33.75" customHeight="1" x14ac:dyDescent="0.2">
      <c r="A10" s="296"/>
      <c r="B10" s="297"/>
      <c r="C10" s="267"/>
      <c r="D10" s="298"/>
      <c r="E10" s="299"/>
      <c r="F10" s="299"/>
      <c r="G10" s="299"/>
      <c r="H10" s="300"/>
      <c r="I10" s="303" t="s">
        <v>440</v>
      </c>
      <c r="J10" s="304">
        <v>0.25</v>
      </c>
      <c r="K10" s="15" t="s">
        <v>36</v>
      </c>
      <c r="L10" s="16">
        <f>'[1]I TRIM - PA 2022'!O143</f>
        <v>0</v>
      </c>
      <c r="M10" s="16">
        <v>0</v>
      </c>
      <c r="N10" s="16">
        <v>0.5</v>
      </c>
      <c r="O10" s="16">
        <v>1</v>
      </c>
      <c r="P10" s="17">
        <f>SUM(L10:L10)*J10</f>
        <v>0</v>
      </c>
      <c r="Q10" s="17">
        <f>SUM(M10:M10)*J10</f>
        <v>0</v>
      </c>
      <c r="R10" s="17">
        <f>SUM(N10:N10)*J10</f>
        <v>0.125</v>
      </c>
      <c r="S10" s="17">
        <f>SUM(O10:O10)*J10</f>
        <v>0.25</v>
      </c>
      <c r="T10" s="17">
        <f t="shared" si="0"/>
        <v>0.25</v>
      </c>
      <c r="U10" s="302"/>
      <c r="V10" s="302"/>
      <c r="W10" s="302"/>
      <c r="X10" s="302"/>
      <c r="Y10" s="302"/>
      <c r="Z10" s="252"/>
      <c r="AA10" s="306"/>
      <c r="AB10" s="244" t="str">
        <f>+IF(L11&gt;L10,"SUPERADA",IF(L11=L10,"EQUILIBRADA",IF(L11&lt;L10,"PARA MEJORAR")))</f>
        <v>EQUILIBRADA</v>
      </c>
      <c r="AC10" s="307"/>
      <c r="AD10" s="308"/>
      <c r="AE10" s="308"/>
      <c r="AF10" s="247"/>
      <c r="AG10" s="305"/>
    </row>
    <row r="11" spans="1:34" ht="33.75" customHeight="1" x14ac:dyDescent="0.2">
      <c r="A11" s="296"/>
      <c r="B11" s="297"/>
      <c r="C11" s="267"/>
      <c r="D11" s="298"/>
      <c r="E11" s="299"/>
      <c r="F11" s="299"/>
      <c r="G11" s="299"/>
      <c r="H11" s="300"/>
      <c r="I11" s="303"/>
      <c r="J11" s="304"/>
      <c r="K11" s="65" t="s">
        <v>37</v>
      </c>
      <c r="L11" s="66">
        <f>'[1]I TRIM - PA 2022'!O144</f>
        <v>0</v>
      </c>
      <c r="M11" s="66">
        <v>0</v>
      </c>
      <c r="N11" s="66">
        <v>0</v>
      </c>
      <c r="O11" s="66">
        <v>0</v>
      </c>
      <c r="P11" s="67">
        <f>SUM(L11:L11)*J10</f>
        <v>0</v>
      </c>
      <c r="Q11" s="67">
        <f>SUM(M11:M11)*J10</f>
        <v>0</v>
      </c>
      <c r="R11" s="67">
        <f>SUM(N11:N11)*J10</f>
        <v>0</v>
      </c>
      <c r="S11" s="67">
        <f>SUM(O11:O11)*J10</f>
        <v>0</v>
      </c>
      <c r="T11" s="67">
        <f t="shared" si="0"/>
        <v>0</v>
      </c>
      <c r="U11" s="302"/>
      <c r="V11" s="302"/>
      <c r="W11" s="302"/>
      <c r="X11" s="302"/>
      <c r="Y11" s="302"/>
      <c r="Z11" s="252"/>
      <c r="AA11" s="306"/>
      <c r="AB11" s="244"/>
      <c r="AC11" s="307"/>
      <c r="AD11" s="308"/>
      <c r="AE11" s="308"/>
      <c r="AF11" s="247"/>
      <c r="AG11" s="305"/>
    </row>
    <row r="12" spans="1:34" ht="33.75" customHeight="1" x14ac:dyDescent="0.2">
      <c r="A12" s="296"/>
      <c r="B12" s="297"/>
      <c r="C12" s="298" t="s">
        <v>441</v>
      </c>
      <c r="D12" s="298" t="s">
        <v>442</v>
      </c>
      <c r="E12" s="298" t="s">
        <v>443</v>
      </c>
      <c r="F12" s="298" t="s">
        <v>444</v>
      </c>
      <c r="G12" s="298" t="s">
        <v>433</v>
      </c>
      <c r="H12" s="301"/>
      <c r="I12" s="301" t="s">
        <v>445</v>
      </c>
      <c r="J12" s="312">
        <v>0.5</v>
      </c>
      <c r="K12" s="15" t="s">
        <v>36</v>
      </c>
      <c r="L12" s="16">
        <v>1</v>
      </c>
      <c r="M12" s="16">
        <v>0</v>
      </c>
      <c r="N12" s="16">
        <v>0</v>
      </c>
      <c r="O12" s="16">
        <v>0</v>
      </c>
      <c r="P12" s="17">
        <f>SUM(L12:L12)*J12</f>
        <v>0.5</v>
      </c>
      <c r="Q12" s="17">
        <f>SUM(M12:M12)*J12</f>
        <v>0</v>
      </c>
      <c r="R12" s="17">
        <f>SUM(N12:N12)*J12</f>
        <v>0</v>
      </c>
      <c r="S12" s="17">
        <f>SUM(O12:O12)*J12</f>
        <v>0</v>
      </c>
      <c r="T12" s="17">
        <f t="shared" si="0"/>
        <v>0.5</v>
      </c>
      <c r="U12" s="302">
        <f>+P13+P15+P17</f>
        <v>0</v>
      </c>
      <c r="V12" s="302">
        <f>+Q13+Q15+Q17</f>
        <v>0</v>
      </c>
      <c r="W12" s="302">
        <f>+R13+R15+R17</f>
        <v>0</v>
      </c>
      <c r="X12" s="302">
        <f>+S13+S15+S17</f>
        <v>0</v>
      </c>
      <c r="Y12" s="302">
        <f>MAX(U12:X17)</f>
        <v>0</v>
      </c>
      <c r="Z12" s="252" t="s">
        <v>446</v>
      </c>
      <c r="AA12" s="306" t="s">
        <v>447</v>
      </c>
      <c r="AB12" s="244" t="str">
        <f>+IF(L13&gt;L12,"SUPERADA",IF(L13=L12,"EQUILIBRADA",IF(L13&lt;L12,"PARA MEJORAR")))</f>
        <v>PARA MEJORAR</v>
      </c>
      <c r="AC12" s="307" t="str">
        <f>IF(COUNTIF(AB12:AB17,"PARA MEJORAR")&gt;1,"PARA MEJORAR","BIEN")</f>
        <v>BIEN</v>
      </c>
      <c r="AD12" s="308" t="str">
        <f>IF(COUNTIF(AC12:AC17,"PARA MEJORAR")&gt;=1,"PARA MEJORAR","BIEN")</f>
        <v>BIEN</v>
      </c>
      <c r="AE12" s="308"/>
      <c r="AF12" s="247"/>
      <c r="AG12" s="305"/>
    </row>
    <row r="13" spans="1:34" ht="33.75" customHeight="1" x14ac:dyDescent="0.2">
      <c r="A13" s="296"/>
      <c r="B13" s="297"/>
      <c r="C13" s="298"/>
      <c r="D13" s="298"/>
      <c r="E13" s="298"/>
      <c r="F13" s="298"/>
      <c r="G13" s="298"/>
      <c r="H13" s="301"/>
      <c r="I13" s="301"/>
      <c r="J13" s="312"/>
      <c r="K13" s="126" t="s">
        <v>37</v>
      </c>
      <c r="L13" s="66">
        <v>0</v>
      </c>
      <c r="M13" s="66">
        <v>0</v>
      </c>
      <c r="N13" s="66">
        <v>0</v>
      </c>
      <c r="O13" s="66">
        <v>0</v>
      </c>
      <c r="P13" s="67">
        <f>SUM(L13:L13)*J12</f>
        <v>0</v>
      </c>
      <c r="Q13" s="67">
        <f>SUM(M13:M13)*J12</f>
        <v>0</v>
      </c>
      <c r="R13" s="67">
        <f>SUM(N13:N13)*J12</f>
        <v>0</v>
      </c>
      <c r="S13" s="67">
        <f>SUM(O13:O13)*J12</f>
        <v>0</v>
      </c>
      <c r="T13" s="67">
        <f t="shared" si="0"/>
        <v>0</v>
      </c>
      <c r="U13" s="302"/>
      <c r="V13" s="302"/>
      <c r="W13" s="302"/>
      <c r="X13" s="302"/>
      <c r="Y13" s="302"/>
      <c r="Z13" s="252"/>
      <c r="AA13" s="306"/>
      <c r="AB13" s="244"/>
      <c r="AC13" s="307"/>
      <c r="AD13" s="308"/>
      <c r="AE13" s="308"/>
      <c r="AF13" s="247"/>
      <c r="AG13" s="305"/>
    </row>
    <row r="14" spans="1:34" ht="33.75" customHeight="1" x14ac:dyDescent="0.2">
      <c r="A14" s="296"/>
      <c r="B14" s="297"/>
      <c r="C14" s="298"/>
      <c r="D14" s="298"/>
      <c r="E14" s="298"/>
      <c r="F14" s="298"/>
      <c r="G14" s="298"/>
      <c r="H14" s="301"/>
      <c r="I14" s="311" t="s">
        <v>448</v>
      </c>
      <c r="J14" s="312">
        <v>0.25</v>
      </c>
      <c r="K14" s="15" t="s">
        <v>36</v>
      </c>
      <c r="L14" s="16">
        <v>0</v>
      </c>
      <c r="M14" s="16">
        <v>0.5</v>
      </c>
      <c r="N14" s="16">
        <v>1</v>
      </c>
      <c r="O14" s="16">
        <v>1</v>
      </c>
      <c r="P14" s="17">
        <f>SUM(L14:L14)*J14</f>
        <v>0</v>
      </c>
      <c r="Q14" s="17">
        <f>SUM(M14:M14)*J14</f>
        <v>0.125</v>
      </c>
      <c r="R14" s="17">
        <f>SUM(N14:N14)*J14</f>
        <v>0.25</v>
      </c>
      <c r="S14" s="17">
        <f>SUM(O14:O14)*J14</f>
        <v>0.25</v>
      </c>
      <c r="T14" s="17">
        <f t="shared" si="0"/>
        <v>0.25</v>
      </c>
      <c r="U14" s="302"/>
      <c r="V14" s="302"/>
      <c r="W14" s="302"/>
      <c r="X14" s="302"/>
      <c r="Y14" s="302"/>
      <c r="Z14" s="252"/>
      <c r="AA14" s="306"/>
      <c r="AB14" s="244" t="str">
        <f>+IF(L15&gt;L14,"SUPERADA",IF(L15=L14,"EQUILIBRADA",IF(L15&lt;L14,"PARA MEJORAR")))</f>
        <v>EQUILIBRADA</v>
      </c>
      <c r="AC14" s="307"/>
      <c r="AD14" s="308"/>
      <c r="AE14" s="308"/>
      <c r="AF14" s="247"/>
      <c r="AG14" s="305"/>
    </row>
    <row r="15" spans="1:34" ht="33.75" customHeight="1" x14ac:dyDescent="0.2">
      <c r="A15" s="296"/>
      <c r="B15" s="297"/>
      <c r="C15" s="298"/>
      <c r="D15" s="298"/>
      <c r="E15" s="298"/>
      <c r="F15" s="298"/>
      <c r="G15" s="298"/>
      <c r="H15" s="301"/>
      <c r="I15" s="311"/>
      <c r="J15" s="312"/>
      <c r="K15" s="126" t="s">
        <v>37</v>
      </c>
      <c r="L15" s="66">
        <f>'[1]I TRIM - PA 2022'!O148</f>
        <v>0</v>
      </c>
      <c r="M15" s="66">
        <v>0</v>
      </c>
      <c r="N15" s="66">
        <v>0</v>
      </c>
      <c r="O15" s="66">
        <v>0</v>
      </c>
      <c r="P15" s="67">
        <f>SUM(L15:L15)*J14</f>
        <v>0</v>
      </c>
      <c r="Q15" s="67">
        <f>SUM(M15:M15)*J14</f>
        <v>0</v>
      </c>
      <c r="R15" s="67">
        <f>SUM(N15:N15)*J14</f>
        <v>0</v>
      </c>
      <c r="S15" s="67">
        <f>SUM(O15:O15)*J14</f>
        <v>0</v>
      </c>
      <c r="T15" s="67">
        <f t="shared" si="0"/>
        <v>0</v>
      </c>
      <c r="U15" s="302"/>
      <c r="V15" s="302"/>
      <c r="W15" s="302"/>
      <c r="X15" s="302"/>
      <c r="Y15" s="302"/>
      <c r="Z15" s="252"/>
      <c r="AA15" s="306"/>
      <c r="AB15" s="244"/>
      <c r="AC15" s="307"/>
      <c r="AD15" s="308"/>
      <c r="AE15" s="308"/>
      <c r="AF15" s="247"/>
      <c r="AG15" s="305"/>
    </row>
    <row r="16" spans="1:34" ht="33.75" customHeight="1" x14ac:dyDescent="0.2">
      <c r="A16" s="296"/>
      <c r="B16" s="297"/>
      <c r="C16" s="298"/>
      <c r="D16" s="298"/>
      <c r="E16" s="298"/>
      <c r="F16" s="298"/>
      <c r="G16" s="298"/>
      <c r="H16" s="301"/>
      <c r="I16" s="311" t="s">
        <v>449</v>
      </c>
      <c r="J16" s="312">
        <v>0.25</v>
      </c>
      <c r="K16" s="15" t="s">
        <v>36</v>
      </c>
      <c r="L16" s="16">
        <v>0</v>
      </c>
      <c r="M16" s="16">
        <v>0</v>
      </c>
      <c r="N16" s="16">
        <v>0</v>
      </c>
      <c r="O16" s="16">
        <v>1</v>
      </c>
      <c r="P16" s="17">
        <f>SUM(L16:L16)*J16</f>
        <v>0</v>
      </c>
      <c r="Q16" s="17">
        <f>SUM(M16:M16)*J16</f>
        <v>0</v>
      </c>
      <c r="R16" s="17">
        <f>SUM(N16:N16)*J16</f>
        <v>0</v>
      </c>
      <c r="S16" s="17">
        <f>SUM(O16:O16)*J16</f>
        <v>0.25</v>
      </c>
      <c r="T16" s="17">
        <f t="shared" si="0"/>
        <v>0.25</v>
      </c>
      <c r="U16" s="302"/>
      <c r="V16" s="302"/>
      <c r="W16" s="302"/>
      <c r="X16" s="302"/>
      <c r="Y16" s="302"/>
      <c r="Z16" s="252"/>
      <c r="AA16" s="306"/>
      <c r="AB16" s="244" t="str">
        <f>+IF(L17&gt;L16,"SUPERADA",IF(L17=L16,"EQUILIBRADA",IF(L17&lt;L16,"PARA MEJORAR")))</f>
        <v>EQUILIBRADA</v>
      </c>
      <c r="AC16" s="307"/>
      <c r="AD16" s="308"/>
      <c r="AE16" s="308"/>
      <c r="AF16" s="247"/>
      <c r="AG16" s="305"/>
    </row>
    <row r="17" spans="1:33" ht="33.75" customHeight="1" x14ac:dyDescent="0.2">
      <c r="A17" s="296"/>
      <c r="B17" s="297"/>
      <c r="C17" s="298"/>
      <c r="D17" s="298"/>
      <c r="E17" s="298"/>
      <c r="F17" s="298"/>
      <c r="G17" s="298"/>
      <c r="H17" s="301"/>
      <c r="I17" s="311"/>
      <c r="J17" s="312"/>
      <c r="K17" s="126" t="s">
        <v>37</v>
      </c>
      <c r="L17" s="66">
        <v>0</v>
      </c>
      <c r="M17" s="66">
        <v>0</v>
      </c>
      <c r="N17" s="66">
        <v>0</v>
      </c>
      <c r="O17" s="66">
        <v>0</v>
      </c>
      <c r="P17" s="67">
        <f>SUM(L17:L17)*J16</f>
        <v>0</v>
      </c>
      <c r="Q17" s="67">
        <f>SUM(M17:M17)*J16</f>
        <v>0</v>
      </c>
      <c r="R17" s="67">
        <f>SUM(N17:N17)*J16</f>
        <v>0</v>
      </c>
      <c r="S17" s="67">
        <f>SUM(O17:O17)*J16</f>
        <v>0</v>
      </c>
      <c r="T17" s="67">
        <f t="shared" si="0"/>
        <v>0</v>
      </c>
      <c r="U17" s="302"/>
      <c r="V17" s="302"/>
      <c r="W17" s="302"/>
      <c r="X17" s="302"/>
      <c r="Y17" s="302"/>
      <c r="Z17" s="252"/>
      <c r="AA17" s="306"/>
      <c r="AB17" s="244"/>
      <c r="AC17" s="307"/>
      <c r="AD17" s="308"/>
      <c r="AE17" s="308"/>
      <c r="AF17" s="247"/>
      <c r="AG17" s="305"/>
    </row>
    <row r="18" spans="1:33" ht="33.75" customHeight="1" x14ac:dyDescent="0.2">
      <c r="A18" s="296"/>
      <c r="B18" s="297"/>
      <c r="C18" s="298" t="s">
        <v>450</v>
      </c>
      <c r="D18" s="313" t="s">
        <v>451</v>
      </c>
      <c r="E18" s="299" t="s">
        <v>452</v>
      </c>
      <c r="F18" s="298" t="s">
        <v>453</v>
      </c>
      <c r="G18" s="298" t="s">
        <v>454</v>
      </c>
      <c r="H18" s="300"/>
      <c r="I18" s="303" t="s">
        <v>455</v>
      </c>
      <c r="J18" s="309"/>
      <c r="K18" s="15" t="s">
        <v>36</v>
      </c>
      <c r="L18" s="16">
        <v>1</v>
      </c>
      <c r="M18" s="16">
        <v>1</v>
      </c>
      <c r="N18" s="16">
        <v>1</v>
      </c>
      <c r="O18" s="16">
        <v>1</v>
      </c>
      <c r="P18" s="17">
        <f>SUM(L18:L18)*J18</f>
        <v>0</v>
      </c>
      <c r="Q18" s="17">
        <f>SUM(M18:M18)*J18</f>
        <v>0</v>
      </c>
      <c r="R18" s="17">
        <f>SUM(N18:N18)*J18</f>
        <v>0</v>
      </c>
      <c r="S18" s="17">
        <f>SUM(O18:O18)*J18</f>
        <v>0</v>
      </c>
      <c r="T18" s="17">
        <f t="shared" si="0"/>
        <v>0</v>
      </c>
      <c r="U18" s="302">
        <f>+P19+P23+P25</f>
        <v>0</v>
      </c>
      <c r="V18" s="302">
        <f>+Q19+Q23+Q25</f>
        <v>0</v>
      </c>
      <c r="W18" s="302">
        <f>+R19+R23+R25</f>
        <v>0</v>
      </c>
      <c r="X18" s="302">
        <f>+S19+S23+S25</f>
        <v>0</v>
      </c>
      <c r="Y18" s="302">
        <f>MAX(U18:X25)</f>
        <v>0</v>
      </c>
      <c r="Z18" s="252" t="s">
        <v>435</v>
      </c>
      <c r="AA18" s="306" t="s">
        <v>456</v>
      </c>
      <c r="AB18" s="244" t="str">
        <f>+IF(L19&gt;L18,"SUPERADA",IF(L19=L18,"EQUILIBRADA",IF(L19&lt;L18,"PARA MEJORAR")))</f>
        <v>PARA MEJORAR</v>
      </c>
      <c r="AC18" s="307" t="str">
        <f>IF(COUNTIF(AB18:AB25,"PARA MEJORAR")&gt;1,"PARA MEJORAR","BIEN")</f>
        <v>BIEN</v>
      </c>
      <c r="AD18" s="308" t="str">
        <f>IF(COUNTIF(AC18:AC25,"PARA MEJORAR")&gt;=1,"PARA MEJORAR","BIEN")</f>
        <v>BIEN</v>
      </c>
      <c r="AE18" s="308"/>
      <c r="AF18" s="247"/>
      <c r="AG18" s="305"/>
    </row>
    <row r="19" spans="1:33" ht="33.75" customHeight="1" x14ac:dyDescent="0.2">
      <c r="A19" s="296"/>
      <c r="B19" s="297"/>
      <c r="C19" s="298"/>
      <c r="D19" s="313"/>
      <c r="E19" s="299"/>
      <c r="F19" s="298"/>
      <c r="G19" s="298"/>
      <c r="H19" s="300"/>
      <c r="I19" s="303"/>
      <c r="J19" s="309"/>
      <c r="K19" s="65" t="s">
        <v>37</v>
      </c>
      <c r="L19" s="66">
        <v>0</v>
      </c>
      <c r="M19" s="66">
        <v>0</v>
      </c>
      <c r="N19" s="66">
        <v>0</v>
      </c>
      <c r="O19" s="66">
        <v>0</v>
      </c>
      <c r="P19" s="67">
        <f>SUM(L19:L19)*J18</f>
        <v>0</v>
      </c>
      <c r="Q19" s="67">
        <f>SUM(M19:M19)*J18</f>
        <v>0</v>
      </c>
      <c r="R19" s="67">
        <f>SUM(N19:N19)*J18</f>
        <v>0</v>
      </c>
      <c r="S19" s="67">
        <f>SUM(O19:O19)*J18</f>
        <v>0</v>
      </c>
      <c r="T19" s="67">
        <f t="shared" si="0"/>
        <v>0</v>
      </c>
      <c r="U19" s="302"/>
      <c r="V19" s="302"/>
      <c r="W19" s="302"/>
      <c r="X19" s="302"/>
      <c r="Y19" s="302"/>
      <c r="Z19" s="252"/>
      <c r="AA19" s="306"/>
      <c r="AB19" s="244"/>
      <c r="AC19" s="307"/>
      <c r="AD19" s="308"/>
      <c r="AE19" s="308"/>
      <c r="AF19" s="247"/>
      <c r="AG19" s="305"/>
    </row>
    <row r="20" spans="1:33" ht="33.75" customHeight="1" x14ac:dyDescent="0.2">
      <c r="A20" s="296"/>
      <c r="B20" s="297"/>
      <c r="C20" s="298"/>
      <c r="D20" s="313"/>
      <c r="E20" s="299"/>
      <c r="F20" s="298"/>
      <c r="G20" s="298"/>
      <c r="H20" s="300"/>
      <c r="I20" s="303" t="s">
        <v>457</v>
      </c>
      <c r="J20" s="127"/>
      <c r="K20" s="65"/>
      <c r="L20" s="128">
        <v>1</v>
      </c>
      <c r="M20" s="128">
        <v>1</v>
      </c>
      <c r="N20" s="128">
        <v>1</v>
      </c>
      <c r="O20" s="128">
        <v>1</v>
      </c>
      <c r="P20" s="67"/>
      <c r="Q20" s="67"/>
      <c r="R20" s="67"/>
      <c r="S20" s="67"/>
      <c r="T20" s="67"/>
      <c r="U20" s="302"/>
      <c r="V20" s="302"/>
      <c r="W20" s="302"/>
      <c r="X20" s="302"/>
      <c r="Y20" s="302"/>
      <c r="Z20" s="252"/>
      <c r="AA20" s="306"/>
      <c r="AB20" s="37"/>
      <c r="AC20" s="307"/>
      <c r="AD20" s="308"/>
      <c r="AE20" s="308"/>
      <c r="AF20" s="247"/>
      <c r="AG20" s="305"/>
    </row>
    <row r="21" spans="1:33" ht="33.75" customHeight="1" x14ac:dyDescent="0.2">
      <c r="A21" s="296"/>
      <c r="B21" s="297"/>
      <c r="C21" s="298"/>
      <c r="D21" s="313"/>
      <c r="E21" s="299"/>
      <c r="F21" s="298"/>
      <c r="G21" s="298"/>
      <c r="H21" s="300"/>
      <c r="I21" s="303"/>
      <c r="J21" s="127"/>
      <c r="K21" s="65"/>
      <c r="L21" s="66"/>
      <c r="M21" s="66"/>
      <c r="N21" s="66"/>
      <c r="O21" s="66"/>
      <c r="P21" s="67"/>
      <c r="Q21" s="67"/>
      <c r="R21" s="67"/>
      <c r="S21" s="67"/>
      <c r="T21" s="67"/>
      <c r="U21" s="302"/>
      <c r="V21" s="302"/>
      <c r="W21" s="302"/>
      <c r="X21" s="302"/>
      <c r="Y21" s="302"/>
      <c r="Z21" s="252"/>
      <c r="AA21" s="306"/>
      <c r="AB21" s="37"/>
      <c r="AC21" s="307"/>
      <c r="AD21" s="308"/>
      <c r="AE21" s="308"/>
      <c r="AF21" s="247"/>
      <c r="AG21" s="305"/>
    </row>
    <row r="22" spans="1:33" ht="33.75" customHeight="1" x14ac:dyDescent="0.2">
      <c r="A22" s="296"/>
      <c r="B22" s="297"/>
      <c r="C22" s="298"/>
      <c r="D22" s="313"/>
      <c r="E22" s="299"/>
      <c r="F22" s="298"/>
      <c r="G22" s="298"/>
      <c r="H22" s="300"/>
      <c r="I22" s="303" t="s">
        <v>458</v>
      </c>
      <c r="J22" s="309"/>
      <c r="K22" s="15" t="s">
        <v>36</v>
      </c>
      <c r="L22" s="16">
        <v>0</v>
      </c>
      <c r="M22" s="16">
        <v>0.5</v>
      </c>
      <c r="N22" s="16">
        <v>1</v>
      </c>
      <c r="O22" s="16">
        <v>1</v>
      </c>
      <c r="P22" s="17">
        <f>SUM(L22:L22)*J22</f>
        <v>0</v>
      </c>
      <c r="Q22" s="17">
        <f>SUM(M22:M22)*J22</f>
        <v>0</v>
      </c>
      <c r="R22" s="17">
        <f>SUM(N22:N22)*J22</f>
        <v>0</v>
      </c>
      <c r="S22" s="17">
        <f>SUM(O22:O22)*J22</f>
        <v>0</v>
      </c>
      <c r="T22" s="17">
        <f t="shared" si="0"/>
        <v>0</v>
      </c>
      <c r="U22" s="302"/>
      <c r="V22" s="302"/>
      <c r="W22" s="302"/>
      <c r="X22" s="302"/>
      <c r="Y22" s="302"/>
      <c r="Z22" s="252"/>
      <c r="AA22" s="306"/>
      <c r="AB22" s="244" t="str">
        <f>+IF(L23&gt;L22,"SUPERADA",IF(L23=L22,"EQUILIBRADA",IF(L23&lt;L22,"PARA MEJORAR")))</f>
        <v>EQUILIBRADA</v>
      </c>
      <c r="AC22" s="307"/>
      <c r="AD22" s="308"/>
      <c r="AE22" s="308"/>
      <c r="AF22" s="247"/>
      <c r="AG22" s="305"/>
    </row>
    <row r="23" spans="1:33" ht="33.75" customHeight="1" x14ac:dyDescent="0.2">
      <c r="A23" s="296"/>
      <c r="B23" s="297"/>
      <c r="C23" s="298"/>
      <c r="D23" s="313"/>
      <c r="E23" s="299"/>
      <c r="F23" s="298"/>
      <c r="G23" s="298"/>
      <c r="H23" s="300"/>
      <c r="I23" s="303"/>
      <c r="J23" s="309"/>
      <c r="K23" s="65" t="s">
        <v>37</v>
      </c>
      <c r="L23" s="66">
        <v>0</v>
      </c>
      <c r="M23" s="66">
        <v>0</v>
      </c>
      <c r="N23" s="66">
        <v>0</v>
      </c>
      <c r="O23" s="66">
        <v>0</v>
      </c>
      <c r="P23" s="67">
        <f>SUM(L23:L23)*J22</f>
        <v>0</v>
      </c>
      <c r="Q23" s="67">
        <f>SUM(M23:M23)*J22</f>
        <v>0</v>
      </c>
      <c r="R23" s="67">
        <f>SUM(N23:N23)*J22</f>
        <v>0</v>
      </c>
      <c r="S23" s="67">
        <f>SUM(O23:O23)*J22</f>
        <v>0</v>
      </c>
      <c r="T23" s="67">
        <f t="shared" si="0"/>
        <v>0</v>
      </c>
      <c r="U23" s="302"/>
      <c r="V23" s="302"/>
      <c r="W23" s="302"/>
      <c r="X23" s="302"/>
      <c r="Y23" s="302"/>
      <c r="Z23" s="252"/>
      <c r="AA23" s="306"/>
      <c r="AB23" s="244"/>
      <c r="AC23" s="307"/>
      <c r="AD23" s="308"/>
      <c r="AE23" s="308"/>
      <c r="AF23" s="247"/>
      <c r="AG23" s="305"/>
    </row>
    <row r="24" spans="1:33" ht="33.75" customHeight="1" x14ac:dyDescent="0.2">
      <c r="A24" s="296"/>
      <c r="B24" s="297"/>
      <c r="C24" s="298"/>
      <c r="D24" s="313"/>
      <c r="E24" s="299"/>
      <c r="F24" s="298"/>
      <c r="G24" s="298"/>
      <c r="H24" s="300"/>
      <c r="I24" s="303" t="s">
        <v>459</v>
      </c>
      <c r="J24" s="309"/>
      <c r="K24" s="15" t="s">
        <v>36</v>
      </c>
      <c r="L24" s="16">
        <f>'[1]I TRIM - PA 2022'!O155</f>
        <v>0</v>
      </c>
      <c r="M24" s="16">
        <v>0</v>
      </c>
      <c r="N24" s="16">
        <v>0.25</v>
      </c>
      <c r="O24" s="16">
        <v>1</v>
      </c>
      <c r="P24" s="17">
        <f>SUM(L24:L24)*J24</f>
        <v>0</v>
      </c>
      <c r="Q24" s="17">
        <f>SUM(M24:M24)*J24</f>
        <v>0</v>
      </c>
      <c r="R24" s="17">
        <f>SUM(N24:N24)*J24</f>
        <v>0</v>
      </c>
      <c r="S24" s="17">
        <f>SUM(O24:O24)*J24</f>
        <v>0</v>
      </c>
      <c r="T24" s="17">
        <f t="shared" si="0"/>
        <v>0</v>
      </c>
      <c r="U24" s="302"/>
      <c r="V24" s="302"/>
      <c r="W24" s="302"/>
      <c r="X24" s="302"/>
      <c r="Y24" s="302"/>
      <c r="Z24" s="252"/>
      <c r="AA24" s="306"/>
      <c r="AB24" s="244" t="str">
        <f>+IF(L25&gt;L24,"SUPERADA",IF(L25=L24,"EQUILIBRADA",IF(L25&lt;L24,"PARA MEJORAR")))</f>
        <v>EQUILIBRADA</v>
      </c>
      <c r="AC24" s="307"/>
      <c r="AD24" s="308"/>
      <c r="AE24" s="308"/>
      <c r="AF24" s="247"/>
      <c r="AG24" s="305"/>
    </row>
    <row r="25" spans="1:33" ht="33.75" customHeight="1" x14ac:dyDescent="0.2">
      <c r="A25" s="296"/>
      <c r="B25" s="297"/>
      <c r="C25" s="298"/>
      <c r="D25" s="313"/>
      <c r="E25" s="299"/>
      <c r="F25" s="298"/>
      <c r="G25" s="298"/>
      <c r="H25" s="300"/>
      <c r="I25" s="303"/>
      <c r="J25" s="309"/>
      <c r="K25" s="65" t="s">
        <v>37</v>
      </c>
      <c r="L25" s="66">
        <f>'[1]I TRIM - PA 2022'!O156</f>
        <v>0</v>
      </c>
      <c r="M25" s="66">
        <v>0</v>
      </c>
      <c r="N25" s="66">
        <v>0</v>
      </c>
      <c r="O25" s="66">
        <v>0</v>
      </c>
      <c r="P25" s="67">
        <f>SUM(L25:L25)*J24</f>
        <v>0</v>
      </c>
      <c r="Q25" s="67">
        <f>SUM(M25:M25)*J24</f>
        <v>0</v>
      </c>
      <c r="R25" s="67">
        <f>SUM(N25:N25)*J24</f>
        <v>0</v>
      </c>
      <c r="S25" s="67">
        <f>SUM(O25:O25)*J24</f>
        <v>0</v>
      </c>
      <c r="T25" s="67">
        <f t="shared" si="0"/>
        <v>0</v>
      </c>
      <c r="U25" s="302"/>
      <c r="V25" s="302"/>
      <c r="W25" s="302"/>
      <c r="X25" s="302"/>
      <c r="Y25" s="302"/>
      <c r="Z25" s="252"/>
      <c r="AA25" s="306"/>
      <c r="AB25" s="244"/>
      <c r="AC25" s="307"/>
      <c r="AD25" s="308"/>
      <c r="AE25" s="308"/>
      <c r="AF25" s="247"/>
      <c r="AG25" s="305"/>
    </row>
    <row r="26" spans="1:33" ht="33.75" customHeight="1" x14ac:dyDescent="0.2">
      <c r="A26" s="296"/>
      <c r="B26" s="297"/>
      <c r="C26" s="298" t="s">
        <v>601</v>
      </c>
      <c r="D26" s="298" t="s">
        <v>460</v>
      </c>
      <c r="E26" s="299" t="s">
        <v>461</v>
      </c>
      <c r="F26" s="299" t="s">
        <v>462</v>
      </c>
      <c r="G26" s="299" t="s">
        <v>463</v>
      </c>
      <c r="H26" s="300"/>
      <c r="I26" s="303" t="s">
        <v>434</v>
      </c>
      <c r="J26" s="309">
        <v>0.3</v>
      </c>
      <c r="K26" s="15" t="s">
        <v>36</v>
      </c>
      <c r="L26" s="16">
        <v>1</v>
      </c>
      <c r="M26" s="16">
        <v>1</v>
      </c>
      <c r="N26" s="16">
        <v>1</v>
      </c>
      <c r="O26" s="16">
        <v>1</v>
      </c>
      <c r="P26" s="17">
        <f>SUM(M26:M26)*J26</f>
        <v>0.3</v>
      </c>
      <c r="Q26" s="17">
        <f>SUM(M26:M26)*J26</f>
        <v>0.3</v>
      </c>
      <c r="R26" s="17">
        <f>SUM(N26:N26)*J26</f>
        <v>0.3</v>
      </c>
      <c r="S26" s="17">
        <f>SUM(O26:O26)*J26</f>
        <v>0.3</v>
      </c>
      <c r="T26" s="17">
        <f t="shared" si="0"/>
        <v>0.3</v>
      </c>
      <c r="U26" s="302">
        <f>+P27+P29+P31</f>
        <v>0</v>
      </c>
      <c r="V26" s="302">
        <f>+Q27+Q29+Q31</f>
        <v>0</v>
      </c>
      <c r="W26" s="302">
        <f>+R27+R29+R31</f>
        <v>0</v>
      </c>
      <c r="X26" s="302">
        <f>+S27+S29+S31</f>
        <v>0</v>
      </c>
      <c r="Y26" s="302">
        <f>MAX(U26:X31)</f>
        <v>0</v>
      </c>
      <c r="Z26" s="252" t="s">
        <v>446</v>
      </c>
      <c r="AA26" s="314" t="s">
        <v>464</v>
      </c>
      <c r="AB26" s="244" t="str">
        <f>+IF(L27&gt;L26,"SUPERADA",IF(L27=L26,"EQUILIBRADA",IF(L27&lt;L26,"PARA MEJORAR")))</f>
        <v>PARA MEJORAR</v>
      </c>
      <c r="AC26" s="307" t="str">
        <f>IF(COUNTIF(AB26:AB31,"PARA MEJORAR")&gt;1,"PARA MEJORAR","BIEN")</f>
        <v>BIEN</v>
      </c>
      <c r="AD26" s="308" t="str">
        <f>IF(COUNTIF(AC26:AC31,"PARA MEJORAR")&gt;=1,"PARA MEJORAR","BIEN")</f>
        <v>BIEN</v>
      </c>
      <c r="AE26" s="308"/>
      <c r="AF26" s="247"/>
      <c r="AG26" s="305"/>
    </row>
    <row r="27" spans="1:33" ht="33.75" customHeight="1" x14ac:dyDescent="0.2">
      <c r="A27" s="296"/>
      <c r="B27" s="297"/>
      <c r="C27" s="298"/>
      <c r="D27" s="298"/>
      <c r="E27" s="299"/>
      <c r="F27" s="299"/>
      <c r="G27" s="299"/>
      <c r="H27" s="300"/>
      <c r="I27" s="303"/>
      <c r="J27" s="309"/>
      <c r="K27" s="65" t="s">
        <v>37</v>
      </c>
      <c r="L27" s="66">
        <v>0</v>
      </c>
      <c r="M27" s="66">
        <v>0</v>
      </c>
      <c r="N27" s="66">
        <v>0</v>
      </c>
      <c r="O27" s="66">
        <v>0</v>
      </c>
      <c r="P27" s="67">
        <f>SUM(L27:L27)*J26</f>
        <v>0</v>
      </c>
      <c r="Q27" s="67">
        <f>SUM(M27:M27)*J26</f>
        <v>0</v>
      </c>
      <c r="R27" s="67">
        <f>SUM(N27:N27)*J26</f>
        <v>0</v>
      </c>
      <c r="S27" s="67">
        <f>SUM(O27:O27)*J26</f>
        <v>0</v>
      </c>
      <c r="T27" s="67">
        <f t="shared" si="0"/>
        <v>0</v>
      </c>
      <c r="U27" s="302"/>
      <c r="V27" s="302"/>
      <c r="W27" s="302"/>
      <c r="X27" s="302"/>
      <c r="Y27" s="302"/>
      <c r="Z27" s="252"/>
      <c r="AA27" s="314"/>
      <c r="AB27" s="244"/>
      <c r="AC27" s="307"/>
      <c r="AD27" s="308"/>
      <c r="AE27" s="308"/>
      <c r="AF27" s="247"/>
      <c r="AG27" s="305"/>
    </row>
    <row r="28" spans="1:33" ht="33.75" customHeight="1" x14ac:dyDescent="0.2">
      <c r="A28" s="296"/>
      <c r="B28" s="297"/>
      <c r="C28" s="298"/>
      <c r="D28" s="298"/>
      <c r="E28" s="299"/>
      <c r="F28" s="299"/>
      <c r="G28" s="299"/>
      <c r="H28" s="300"/>
      <c r="I28" s="303" t="s">
        <v>465</v>
      </c>
      <c r="J28" s="309">
        <v>0.4</v>
      </c>
      <c r="K28" s="15" t="s">
        <v>36</v>
      </c>
      <c r="L28" s="16">
        <v>0</v>
      </c>
      <c r="M28" s="16">
        <v>0.2</v>
      </c>
      <c r="N28" s="16">
        <v>0.4</v>
      </c>
      <c r="O28" s="16">
        <v>1</v>
      </c>
      <c r="P28" s="17">
        <f>SUM(L28:L28)*J28</f>
        <v>0</v>
      </c>
      <c r="Q28" s="17">
        <f>SUM(M28:M28)*J28</f>
        <v>8.0000000000000016E-2</v>
      </c>
      <c r="R28" s="17">
        <f>SUM(N28:N28)*J28</f>
        <v>0.16000000000000003</v>
      </c>
      <c r="S28" s="17">
        <f>SUM(O28:O28)*J28</f>
        <v>0.4</v>
      </c>
      <c r="T28" s="17">
        <f t="shared" si="0"/>
        <v>0.4</v>
      </c>
      <c r="U28" s="302"/>
      <c r="V28" s="302"/>
      <c r="W28" s="302"/>
      <c r="X28" s="302"/>
      <c r="Y28" s="302"/>
      <c r="Z28" s="252"/>
      <c r="AA28" s="314"/>
      <c r="AB28" s="244" t="str">
        <f>+IF(L29&gt;L28,"SUPERADA",IF(L29=L28,"EQUILIBRADA",IF(L29&lt;L28,"PARA MEJORAR")))</f>
        <v>EQUILIBRADA</v>
      </c>
      <c r="AC28" s="307"/>
      <c r="AD28" s="308"/>
      <c r="AE28" s="308"/>
      <c r="AF28" s="247"/>
      <c r="AG28" s="305"/>
    </row>
    <row r="29" spans="1:33" ht="33.75" customHeight="1" x14ac:dyDescent="0.2">
      <c r="A29" s="296"/>
      <c r="B29" s="297"/>
      <c r="C29" s="298"/>
      <c r="D29" s="298"/>
      <c r="E29" s="299"/>
      <c r="F29" s="299"/>
      <c r="G29" s="299"/>
      <c r="H29" s="300"/>
      <c r="I29" s="303"/>
      <c r="J29" s="309"/>
      <c r="K29" s="65" t="s">
        <v>37</v>
      </c>
      <c r="L29" s="66">
        <v>0</v>
      </c>
      <c r="M29" s="66">
        <v>0</v>
      </c>
      <c r="N29" s="66">
        <v>0</v>
      </c>
      <c r="O29" s="66">
        <v>0</v>
      </c>
      <c r="P29" s="67">
        <f>SUM(L29:L29)*J28</f>
        <v>0</v>
      </c>
      <c r="Q29" s="67">
        <f>SUM(M29:M29)*J28</f>
        <v>0</v>
      </c>
      <c r="R29" s="67">
        <f>SUM(N29:N29)*J28</f>
        <v>0</v>
      </c>
      <c r="S29" s="67">
        <f>SUM(O29:O29)*J28</f>
        <v>0</v>
      </c>
      <c r="T29" s="67">
        <f t="shared" si="0"/>
        <v>0</v>
      </c>
      <c r="U29" s="302"/>
      <c r="V29" s="302"/>
      <c r="W29" s="302"/>
      <c r="X29" s="302"/>
      <c r="Y29" s="302"/>
      <c r="Z29" s="252"/>
      <c r="AA29" s="314"/>
      <c r="AB29" s="244"/>
      <c r="AC29" s="307"/>
      <c r="AD29" s="308"/>
      <c r="AE29" s="308"/>
      <c r="AF29" s="247"/>
      <c r="AG29" s="305"/>
    </row>
    <row r="30" spans="1:33" ht="33.75" customHeight="1" x14ac:dyDescent="0.2">
      <c r="A30" s="296"/>
      <c r="B30" s="297"/>
      <c r="C30" s="298"/>
      <c r="D30" s="298"/>
      <c r="E30" s="299"/>
      <c r="F30" s="299"/>
      <c r="G30" s="299"/>
      <c r="H30" s="300"/>
      <c r="I30" s="303" t="s">
        <v>440</v>
      </c>
      <c r="J30" s="309">
        <v>0.3</v>
      </c>
      <c r="K30" s="15" t="s">
        <v>36</v>
      </c>
      <c r="L30" s="16">
        <v>0</v>
      </c>
      <c r="M30" s="16">
        <v>0</v>
      </c>
      <c r="N30" s="16">
        <v>0.5</v>
      </c>
      <c r="O30" s="16">
        <v>1</v>
      </c>
      <c r="P30" s="17">
        <f>SUM(L30:L30)*J30</f>
        <v>0</v>
      </c>
      <c r="Q30" s="17">
        <f>SUM(M30:M30)*J30</f>
        <v>0</v>
      </c>
      <c r="R30" s="17">
        <f>SUM(N30:N30)*J30</f>
        <v>0.15</v>
      </c>
      <c r="S30" s="17">
        <f>SUM(O30:O30)*J30</f>
        <v>0.3</v>
      </c>
      <c r="T30" s="17">
        <f t="shared" si="0"/>
        <v>0.3</v>
      </c>
      <c r="U30" s="302"/>
      <c r="V30" s="302"/>
      <c r="W30" s="302"/>
      <c r="X30" s="302"/>
      <c r="Y30" s="302"/>
      <c r="Z30" s="252"/>
      <c r="AA30" s="314"/>
      <c r="AB30" s="244" t="str">
        <f>+IF(L31&gt;L30,"SUPERADA",IF(L31=L30,"EQUILIBRADA",IF(L31&lt;L30,"PARA MEJORAR")))</f>
        <v>EQUILIBRADA</v>
      </c>
      <c r="AC30" s="307"/>
      <c r="AD30" s="308"/>
      <c r="AE30" s="308"/>
      <c r="AF30" s="247"/>
      <c r="AG30" s="305"/>
    </row>
    <row r="31" spans="1:33" ht="33.75" customHeight="1" x14ac:dyDescent="0.2">
      <c r="A31" s="296"/>
      <c r="B31" s="297"/>
      <c r="C31" s="298"/>
      <c r="D31" s="298"/>
      <c r="E31" s="299"/>
      <c r="F31" s="299"/>
      <c r="G31" s="299"/>
      <c r="H31" s="300"/>
      <c r="I31" s="303"/>
      <c r="J31" s="309"/>
      <c r="K31" s="65" t="s">
        <v>37</v>
      </c>
      <c r="L31" s="66">
        <v>0</v>
      </c>
      <c r="M31" s="66">
        <v>0</v>
      </c>
      <c r="N31" s="66">
        <v>0</v>
      </c>
      <c r="O31" s="66">
        <v>0</v>
      </c>
      <c r="P31" s="67">
        <f>SUM(L31:L31)*J30</f>
        <v>0</v>
      </c>
      <c r="Q31" s="67">
        <f>SUM(M31:M31)*J30</f>
        <v>0</v>
      </c>
      <c r="R31" s="67">
        <f>SUM(N31:N31)*J30</f>
        <v>0</v>
      </c>
      <c r="S31" s="67">
        <f>SUM(O31:O31)*J30</f>
        <v>0</v>
      </c>
      <c r="T31" s="67">
        <f t="shared" si="0"/>
        <v>0</v>
      </c>
      <c r="U31" s="302"/>
      <c r="V31" s="302"/>
      <c r="W31" s="302"/>
      <c r="X31" s="302"/>
      <c r="Y31" s="302"/>
      <c r="Z31" s="252"/>
      <c r="AA31" s="314"/>
      <c r="AB31" s="244"/>
      <c r="AC31" s="307"/>
      <c r="AD31" s="308"/>
      <c r="AE31" s="308"/>
      <c r="AF31" s="247"/>
      <c r="AG31" s="305"/>
    </row>
    <row r="32" spans="1:33" ht="33.75" customHeight="1" x14ac:dyDescent="0.2">
      <c r="A32" s="296"/>
      <c r="B32" s="297"/>
      <c r="C32" s="315" t="s">
        <v>466</v>
      </c>
      <c r="D32" s="316" t="s">
        <v>467</v>
      </c>
      <c r="E32" s="299" t="s">
        <v>468</v>
      </c>
      <c r="F32" s="299" t="s">
        <v>469</v>
      </c>
      <c r="G32" s="299" t="s">
        <v>470</v>
      </c>
      <c r="H32" s="300"/>
      <c r="I32" s="303" t="s">
        <v>471</v>
      </c>
      <c r="J32" s="309">
        <v>0.3</v>
      </c>
      <c r="K32" s="15" t="s">
        <v>36</v>
      </c>
      <c r="L32" s="16">
        <v>0.1</v>
      </c>
      <c r="M32" s="16">
        <v>0.3</v>
      </c>
      <c r="N32" s="16">
        <v>1</v>
      </c>
      <c r="O32" s="16">
        <v>0</v>
      </c>
      <c r="P32" s="17">
        <f>SUM(L32:L32)*J32</f>
        <v>0.03</v>
      </c>
      <c r="Q32" s="17">
        <f>SUM(M32:M32)*J32</f>
        <v>0.09</v>
      </c>
      <c r="R32" s="17">
        <f>SUM(N32:N32)*J32</f>
        <v>0.3</v>
      </c>
      <c r="S32" s="17">
        <f>SUM(O32:O32)*J32</f>
        <v>0</v>
      </c>
      <c r="T32" s="17">
        <f t="shared" si="0"/>
        <v>0.3</v>
      </c>
      <c r="U32" s="302" t="e">
        <f>+P33+#REF!+P35+P37</f>
        <v>#REF!</v>
      </c>
      <c r="V32" s="302" t="e">
        <f>+Q33+#REF!+Q35+Q37</f>
        <v>#REF!</v>
      </c>
      <c r="W32" s="302" t="e">
        <f>+R33+#REF!+R35+R37</f>
        <v>#REF!</v>
      </c>
      <c r="X32" s="302" t="e">
        <f>+S33+#REF!+S35+S37</f>
        <v>#REF!</v>
      </c>
      <c r="Y32" s="302" t="e">
        <f>MAX(U32:X37)</f>
        <v>#REF!</v>
      </c>
      <c r="Z32" s="252" t="s">
        <v>435</v>
      </c>
      <c r="AA32" s="306" t="s">
        <v>472</v>
      </c>
      <c r="AB32" s="244" t="str">
        <f>+IF(L33&gt;L32,"SUPERADA",IF(L33=L32,"EQUILIBRADA",IF(L33&lt;L32,"PARA MEJORAR")))</f>
        <v>PARA MEJORAR</v>
      </c>
      <c r="AC32" s="307" t="str">
        <f>IF(COUNTIF(AB32:AB37,"PARA MEJORAR")&gt;1,"PARA MEJORAR","BIEN")</f>
        <v>BIEN</v>
      </c>
      <c r="AD32" s="317" t="str">
        <f>IF(COUNTIF(AC32:AC37,"PARA MEJORAR")&gt;=1,"PARA MEJORAR","BIEN")</f>
        <v>BIEN</v>
      </c>
      <c r="AE32" s="308"/>
      <c r="AF32" s="247"/>
      <c r="AG32" s="305"/>
    </row>
    <row r="33" spans="1:33" ht="33.75" customHeight="1" x14ac:dyDescent="0.2">
      <c r="A33" s="296"/>
      <c r="B33" s="297"/>
      <c r="C33" s="315"/>
      <c r="D33" s="316"/>
      <c r="E33" s="299"/>
      <c r="F33" s="299"/>
      <c r="G33" s="299"/>
      <c r="H33" s="300"/>
      <c r="I33" s="303"/>
      <c r="J33" s="309"/>
      <c r="K33" s="65" t="s">
        <v>37</v>
      </c>
      <c r="L33" s="66">
        <v>0</v>
      </c>
      <c r="M33" s="66">
        <v>0</v>
      </c>
      <c r="N33" s="66">
        <v>0</v>
      </c>
      <c r="O33" s="66">
        <v>0</v>
      </c>
      <c r="P33" s="67">
        <f>SUM(L33:L33)*J32</f>
        <v>0</v>
      </c>
      <c r="Q33" s="67">
        <f>SUM(M33:M33)*J32</f>
        <v>0</v>
      </c>
      <c r="R33" s="67">
        <f>SUM(N33:N33)*J32</f>
        <v>0</v>
      </c>
      <c r="S33" s="67">
        <f>SUM(O33:O33)*J32</f>
        <v>0</v>
      </c>
      <c r="T33" s="67">
        <f t="shared" si="0"/>
        <v>0</v>
      </c>
      <c r="U33" s="302"/>
      <c r="V33" s="302"/>
      <c r="W33" s="302"/>
      <c r="X33" s="302"/>
      <c r="Y33" s="302"/>
      <c r="Z33" s="252"/>
      <c r="AA33" s="306"/>
      <c r="AB33" s="244"/>
      <c r="AC33" s="307"/>
      <c r="AD33" s="317"/>
      <c r="AE33" s="308"/>
      <c r="AF33" s="247"/>
      <c r="AG33" s="305"/>
    </row>
    <row r="34" spans="1:33" ht="33.75" customHeight="1" x14ac:dyDescent="0.2">
      <c r="A34" s="296"/>
      <c r="B34" s="297"/>
      <c r="C34" s="315"/>
      <c r="D34" s="316"/>
      <c r="E34" s="299"/>
      <c r="F34" s="299"/>
      <c r="G34" s="299"/>
      <c r="H34" s="300"/>
      <c r="I34" s="303" t="s">
        <v>473</v>
      </c>
      <c r="J34" s="309">
        <v>0.2</v>
      </c>
      <c r="K34" s="15" t="s">
        <v>36</v>
      </c>
      <c r="L34" s="16">
        <f>'[1]I TRIM - PA 2022'!O167</f>
        <v>0</v>
      </c>
      <c r="M34" s="16">
        <v>0.2</v>
      </c>
      <c r="N34" s="16">
        <v>0.5</v>
      </c>
      <c r="O34" s="16">
        <v>1</v>
      </c>
      <c r="P34" s="17">
        <f>SUM(L34:L34)*J34</f>
        <v>0</v>
      </c>
      <c r="Q34" s="17">
        <f>SUM(M34:M34)*J34</f>
        <v>4.0000000000000008E-2</v>
      </c>
      <c r="R34" s="17">
        <f>SUM(N34:N34)*J34</f>
        <v>0.1</v>
      </c>
      <c r="S34" s="17">
        <f>SUM(O34:O34)*J34</f>
        <v>0.2</v>
      </c>
      <c r="T34" s="17">
        <f t="shared" si="0"/>
        <v>0.2</v>
      </c>
      <c r="U34" s="302"/>
      <c r="V34" s="302"/>
      <c r="W34" s="302"/>
      <c r="X34" s="302"/>
      <c r="Y34" s="302"/>
      <c r="Z34" s="252"/>
      <c r="AA34" s="306"/>
      <c r="AB34" s="244" t="str">
        <f>+IF(L35&gt;L34,"SUPERADA",IF(L35=L34,"EQUILIBRADA",IF(L35&lt;L34,"PARA MEJORAR")))</f>
        <v>EQUILIBRADA</v>
      </c>
      <c r="AC34" s="307"/>
      <c r="AD34" s="317"/>
      <c r="AE34" s="308"/>
      <c r="AF34" s="247"/>
      <c r="AG34" s="305"/>
    </row>
    <row r="35" spans="1:33" ht="33.75" customHeight="1" x14ac:dyDescent="0.2">
      <c r="A35" s="296"/>
      <c r="B35" s="297"/>
      <c r="C35" s="315"/>
      <c r="D35" s="316"/>
      <c r="E35" s="299"/>
      <c r="F35" s="299"/>
      <c r="G35" s="299"/>
      <c r="H35" s="300"/>
      <c r="I35" s="303"/>
      <c r="J35" s="309"/>
      <c r="K35" s="65" t="s">
        <v>37</v>
      </c>
      <c r="L35" s="66">
        <v>0</v>
      </c>
      <c r="M35" s="66">
        <v>0</v>
      </c>
      <c r="N35" s="66">
        <v>0</v>
      </c>
      <c r="O35" s="66">
        <v>0</v>
      </c>
      <c r="P35" s="67">
        <f>SUM(L35:L35)*J34</f>
        <v>0</v>
      </c>
      <c r="Q35" s="67">
        <f>SUM(M35:M35)*J34</f>
        <v>0</v>
      </c>
      <c r="R35" s="67">
        <f>SUM(N35:N35)*J34</f>
        <v>0</v>
      </c>
      <c r="S35" s="67">
        <f>SUM(O35:O35)*J34</f>
        <v>0</v>
      </c>
      <c r="T35" s="67">
        <f t="shared" si="0"/>
        <v>0</v>
      </c>
      <c r="U35" s="302"/>
      <c r="V35" s="302"/>
      <c r="W35" s="302"/>
      <c r="X35" s="302"/>
      <c r="Y35" s="302"/>
      <c r="Z35" s="252"/>
      <c r="AA35" s="306"/>
      <c r="AB35" s="244"/>
      <c r="AC35" s="307"/>
      <c r="AD35" s="317"/>
      <c r="AE35" s="308"/>
      <c r="AF35" s="247"/>
      <c r="AG35" s="305"/>
    </row>
    <row r="36" spans="1:33" ht="33.75" customHeight="1" x14ac:dyDescent="0.2">
      <c r="A36" s="296"/>
      <c r="B36" s="297"/>
      <c r="C36" s="315"/>
      <c r="D36" s="316"/>
      <c r="E36" s="299"/>
      <c r="F36" s="299"/>
      <c r="G36" s="299"/>
      <c r="H36" s="300"/>
      <c r="I36" s="303" t="s">
        <v>474</v>
      </c>
      <c r="J36" s="309">
        <v>0.5</v>
      </c>
      <c r="K36" s="15" t="s">
        <v>36</v>
      </c>
      <c r="L36" s="16">
        <f>'[1]I TRIM - PA 2022'!O169</f>
        <v>0</v>
      </c>
      <c r="M36" s="16">
        <v>0</v>
      </c>
      <c r="N36" s="16">
        <v>0</v>
      </c>
      <c r="O36" s="16">
        <v>1</v>
      </c>
      <c r="P36" s="17">
        <f>SUM(L36:L36)*J36</f>
        <v>0</v>
      </c>
      <c r="Q36" s="17">
        <f>SUM(M36:M36)*J36</f>
        <v>0</v>
      </c>
      <c r="R36" s="17">
        <f>SUM(N36:N36)*J36</f>
        <v>0</v>
      </c>
      <c r="S36" s="17">
        <f>SUM(O36:O36)*J36</f>
        <v>0.5</v>
      </c>
      <c r="T36" s="17">
        <f t="shared" si="0"/>
        <v>0.5</v>
      </c>
      <c r="U36" s="302"/>
      <c r="V36" s="302"/>
      <c r="W36" s="302"/>
      <c r="X36" s="302"/>
      <c r="Y36" s="302"/>
      <c r="Z36" s="252"/>
      <c r="AA36" s="306"/>
      <c r="AB36" s="244" t="str">
        <f>+IF(L37&gt;L36,"SUPERADA",IF(L37=L36,"EQUILIBRADA",IF(L37&lt;L36,"PARA MEJORAR")))</f>
        <v>EQUILIBRADA</v>
      </c>
      <c r="AC36" s="307"/>
      <c r="AD36" s="317"/>
      <c r="AE36" s="308"/>
      <c r="AF36" s="247"/>
      <c r="AG36" s="305"/>
    </row>
    <row r="37" spans="1:33" ht="33.75" customHeight="1" x14ac:dyDescent="0.2">
      <c r="A37" s="296"/>
      <c r="B37" s="297"/>
      <c r="C37" s="315"/>
      <c r="D37" s="316"/>
      <c r="E37" s="299"/>
      <c r="F37" s="299"/>
      <c r="G37" s="299"/>
      <c r="H37" s="300"/>
      <c r="I37" s="303"/>
      <c r="J37" s="309"/>
      <c r="K37" s="65" t="s">
        <v>37</v>
      </c>
      <c r="L37" s="66">
        <v>0</v>
      </c>
      <c r="M37" s="66">
        <v>0</v>
      </c>
      <c r="N37" s="66">
        <v>0</v>
      </c>
      <c r="O37" s="66">
        <v>0</v>
      </c>
      <c r="P37" s="67">
        <f>SUM(L37:L37)*J36</f>
        <v>0</v>
      </c>
      <c r="Q37" s="67">
        <f>SUM(M37:M37)*J36</f>
        <v>0</v>
      </c>
      <c r="R37" s="67">
        <f>SUM(N37:N37)*J36</f>
        <v>0</v>
      </c>
      <c r="S37" s="67">
        <f>SUM(O37:O37)*J36</f>
        <v>0</v>
      </c>
      <c r="T37" s="67">
        <f t="shared" si="0"/>
        <v>0</v>
      </c>
      <c r="U37" s="302"/>
      <c r="V37" s="302"/>
      <c r="W37" s="302"/>
      <c r="X37" s="302"/>
      <c r="Y37" s="302"/>
      <c r="Z37" s="252"/>
      <c r="AA37" s="306"/>
      <c r="AB37" s="244"/>
      <c r="AC37" s="307"/>
      <c r="AD37" s="317"/>
      <c r="AE37" s="308"/>
      <c r="AF37" s="247"/>
      <c r="AG37" s="305"/>
    </row>
    <row r="38" spans="1:33" ht="33.75" customHeight="1" x14ac:dyDescent="0.2">
      <c r="A38" s="296"/>
      <c r="B38" s="297"/>
      <c r="C38" s="299" t="s">
        <v>475</v>
      </c>
      <c r="D38" s="318" t="s">
        <v>476</v>
      </c>
      <c r="E38" s="299" t="s">
        <v>477</v>
      </c>
      <c r="F38" s="299" t="s">
        <v>478</v>
      </c>
      <c r="G38" s="299" t="s">
        <v>479</v>
      </c>
      <c r="H38" s="300"/>
      <c r="I38" s="303" t="s">
        <v>480</v>
      </c>
      <c r="J38" s="309">
        <v>0.3</v>
      </c>
      <c r="K38" s="15" t="s">
        <v>36</v>
      </c>
      <c r="L38" s="16">
        <v>0.2</v>
      </c>
      <c r="M38" s="16">
        <v>0.3</v>
      </c>
      <c r="N38" s="16">
        <v>0.7</v>
      </c>
      <c r="O38" s="16">
        <v>1</v>
      </c>
      <c r="P38" s="17">
        <f>SUM(L38:L38)*J38</f>
        <v>0.06</v>
      </c>
      <c r="Q38" s="17">
        <f>SUM(M38:M38)*J38</f>
        <v>0.09</v>
      </c>
      <c r="R38" s="17">
        <f>SUM(N38:N38)*J38</f>
        <v>0.21</v>
      </c>
      <c r="S38" s="17">
        <f>SUM(O38:O38)*J38</f>
        <v>0.3</v>
      </c>
      <c r="T38" s="17">
        <f t="shared" si="0"/>
        <v>0.3</v>
      </c>
      <c r="U38" s="302">
        <f>+P39+P41+P43</f>
        <v>0</v>
      </c>
      <c r="V38" s="302">
        <f>+Q39+Q41+Q43</f>
        <v>0</v>
      </c>
      <c r="W38" s="302">
        <f>+R39+R41+R43</f>
        <v>0</v>
      </c>
      <c r="X38" s="302">
        <f>+S39+S41+S43</f>
        <v>0</v>
      </c>
      <c r="Y38" s="302">
        <f>MAX(U38:X43)</f>
        <v>0</v>
      </c>
      <c r="Z38" s="252" t="s">
        <v>446</v>
      </c>
      <c r="AA38" s="306" t="s">
        <v>481</v>
      </c>
      <c r="AB38" s="244" t="str">
        <f>+IF(L39&gt;L38,"SUPERADA",IF(L39=L38,"EQUILIBRADA",IF(L39&lt;L38,"PARA MEJORAR")))</f>
        <v>PARA MEJORAR</v>
      </c>
      <c r="AC38" s="307" t="str">
        <f>IF(COUNTIF(AB38:AB43,"PARA MEJORAR")&gt;1,"PARA MEJORAR","BIEN")</f>
        <v>BIEN</v>
      </c>
      <c r="AD38" s="307" t="str">
        <f>IF(COUNTIF(AC38:AC43,"PARA MEJORAR")&gt;=1,"PARA MEJORAR","BIEN")</f>
        <v>BIEN</v>
      </c>
      <c r="AE38" s="308"/>
      <c r="AF38" s="247"/>
      <c r="AG38" s="305"/>
    </row>
    <row r="39" spans="1:33" ht="33.75" customHeight="1" x14ac:dyDescent="0.2">
      <c r="A39" s="296"/>
      <c r="B39" s="297"/>
      <c r="C39" s="299"/>
      <c r="D39" s="318"/>
      <c r="E39" s="299"/>
      <c r="F39" s="299"/>
      <c r="G39" s="299"/>
      <c r="H39" s="300"/>
      <c r="I39" s="303"/>
      <c r="J39" s="309"/>
      <c r="K39" s="65" t="s">
        <v>37</v>
      </c>
      <c r="L39" s="66">
        <v>0</v>
      </c>
      <c r="M39" s="66">
        <v>0</v>
      </c>
      <c r="N39" s="66">
        <v>0</v>
      </c>
      <c r="O39" s="66">
        <v>0</v>
      </c>
      <c r="P39" s="67">
        <f>SUM(L39:L39)*J38</f>
        <v>0</v>
      </c>
      <c r="Q39" s="67">
        <f>SUM(M39:M39)*J38</f>
        <v>0</v>
      </c>
      <c r="R39" s="67">
        <f>SUM(N39:N39)*J38</f>
        <v>0</v>
      </c>
      <c r="S39" s="67">
        <f>SUM(O39:O39)*J38</f>
        <v>0</v>
      </c>
      <c r="T39" s="67">
        <f t="shared" si="0"/>
        <v>0</v>
      </c>
      <c r="U39" s="302"/>
      <c r="V39" s="302"/>
      <c r="W39" s="302"/>
      <c r="X39" s="302"/>
      <c r="Y39" s="302"/>
      <c r="Z39" s="252"/>
      <c r="AA39" s="306"/>
      <c r="AB39" s="244"/>
      <c r="AC39" s="307"/>
      <c r="AD39" s="307"/>
      <c r="AE39" s="308"/>
      <c r="AF39" s="247"/>
      <c r="AG39" s="305"/>
    </row>
    <row r="40" spans="1:33" ht="33.75" customHeight="1" x14ac:dyDescent="0.2">
      <c r="A40" s="296"/>
      <c r="B40" s="297"/>
      <c r="C40" s="299"/>
      <c r="D40" s="318"/>
      <c r="E40" s="299"/>
      <c r="F40" s="299"/>
      <c r="G40" s="299"/>
      <c r="H40" s="300"/>
      <c r="I40" s="303" t="s">
        <v>482</v>
      </c>
      <c r="J40" s="309">
        <v>0.2</v>
      </c>
      <c r="K40" s="15" t="s">
        <v>36</v>
      </c>
      <c r="L40" s="16">
        <v>0</v>
      </c>
      <c r="M40" s="16">
        <v>0</v>
      </c>
      <c r="N40" s="16">
        <v>0.4</v>
      </c>
      <c r="O40" s="16">
        <v>1</v>
      </c>
      <c r="P40" s="17">
        <f>SUM(L40:L40)*J40</f>
        <v>0</v>
      </c>
      <c r="Q40" s="17">
        <f>SUM(M40:M40)*J40</f>
        <v>0</v>
      </c>
      <c r="R40" s="17">
        <f>SUM(N40:N40)*J40</f>
        <v>8.0000000000000016E-2</v>
      </c>
      <c r="S40" s="17">
        <f>SUM(O40:O40)*J40</f>
        <v>0.2</v>
      </c>
      <c r="T40" s="17">
        <f t="shared" si="0"/>
        <v>0.2</v>
      </c>
      <c r="U40" s="302"/>
      <c r="V40" s="302"/>
      <c r="W40" s="302"/>
      <c r="X40" s="302"/>
      <c r="Y40" s="302"/>
      <c r="Z40" s="252"/>
      <c r="AA40" s="306"/>
      <c r="AB40" s="244" t="str">
        <f>+IF(L41&gt;L40,"SUPERADA",IF(L41=L40,"EQUILIBRADA",IF(L41&lt;L40,"PARA MEJORAR")))</f>
        <v>EQUILIBRADA</v>
      </c>
      <c r="AC40" s="307"/>
      <c r="AD40" s="307"/>
      <c r="AE40" s="308"/>
      <c r="AF40" s="247"/>
      <c r="AG40" s="305"/>
    </row>
    <row r="41" spans="1:33" ht="33.75" customHeight="1" x14ac:dyDescent="0.2">
      <c r="A41" s="296"/>
      <c r="B41" s="297"/>
      <c r="C41" s="299"/>
      <c r="D41" s="318"/>
      <c r="E41" s="299"/>
      <c r="F41" s="299"/>
      <c r="G41" s="299"/>
      <c r="H41" s="300"/>
      <c r="I41" s="303"/>
      <c r="J41" s="309"/>
      <c r="K41" s="65" t="s">
        <v>37</v>
      </c>
      <c r="L41" s="66">
        <v>0</v>
      </c>
      <c r="M41" s="66">
        <v>0</v>
      </c>
      <c r="N41" s="66">
        <v>0</v>
      </c>
      <c r="O41" s="66">
        <v>0</v>
      </c>
      <c r="P41" s="67">
        <f>SUM(L41:L41)*J40</f>
        <v>0</v>
      </c>
      <c r="Q41" s="67">
        <f>SUM(M41:M41)*J40</f>
        <v>0</v>
      </c>
      <c r="R41" s="67">
        <f>SUM(N41:N41)*J40</f>
        <v>0</v>
      </c>
      <c r="S41" s="67">
        <f>SUM(O41:O41)*J40</f>
        <v>0</v>
      </c>
      <c r="T41" s="67">
        <f t="shared" si="0"/>
        <v>0</v>
      </c>
      <c r="U41" s="302"/>
      <c r="V41" s="302"/>
      <c r="W41" s="302"/>
      <c r="X41" s="302"/>
      <c r="Y41" s="302"/>
      <c r="Z41" s="252"/>
      <c r="AA41" s="306"/>
      <c r="AB41" s="244"/>
      <c r="AC41" s="307"/>
      <c r="AD41" s="307"/>
      <c r="AE41" s="308"/>
      <c r="AF41" s="247"/>
      <c r="AG41" s="305"/>
    </row>
    <row r="42" spans="1:33" ht="33.75" customHeight="1" x14ac:dyDescent="0.2">
      <c r="A42" s="296"/>
      <c r="B42" s="297"/>
      <c r="C42" s="299"/>
      <c r="D42" s="318"/>
      <c r="E42" s="299"/>
      <c r="F42" s="299"/>
      <c r="G42" s="299"/>
      <c r="H42" s="300"/>
      <c r="I42" s="303" t="s">
        <v>483</v>
      </c>
      <c r="J42" s="309">
        <v>0.2</v>
      </c>
      <c r="K42" s="15" t="s">
        <v>36</v>
      </c>
      <c r="L42" s="16">
        <v>0</v>
      </c>
      <c r="M42" s="16">
        <v>0</v>
      </c>
      <c r="N42" s="16">
        <v>0</v>
      </c>
      <c r="O42" s="16">
        <v>1</v>
      </c>
      <c r="P42" s="17">
        <f>SUM(L42:L42)*J42</f>
        <v>0</v>
      </c>
      <c r="Q42" s="17">
        <f>SUM(M42:M42)*J42</f>
        <v>0</v>
      </c>
      <c r="R42" s="17">
        <f>SUM(N42:N42)*J42</f>
        <v>0</v>
      </c>
      <c r="S42" s="17">
        <f>SUM(O42:O42)*J42</f>
        <v>0.2</v>
      </c>
      <c r="T42" s="17">
        <f t="shared" si="0"/>
        <v>0.2</v>
      </c>
      <c r="U42" s="302"/>
      <c r="V42" s="302"/>
      <c r="W42" s="302"/>
      <c r="X42" s="302"/>
      <c r="Y42" s="302"/>
      <c r="Z42" s="252"/>
      <c r="AA42" s="306"/>
      <c r="AB42" s="244" t="str">
        <f>+IF(L43&gt;L42,"SUPERADA",IF(L43=L42,"EQUILIBRADA",IF(L43&lt;L42,"PARA MEJORAR")))</f>
        <v>EQUILIBRADA</v>
      </c>
      <c r="AC42" s="307"/>
      <c r="AD42" s="307"/>
      <c r="AE42" s="308"/>
      <c r="AF42" s="247"/>
      <c r="AG42" s="305"/>
    </row>
    <row r="43" spans="1:33" ht="33.75" customHeight="1" x14ac:dyDescent="0.2">
      <c r="A43" s="296"/>
      <c r="B43" s="297"/>
      <c r="C43" s="299"/>
      <c r="D43" s="318"/>
      <c r="E43" s="299"/>
      <c r="F43" s="299"/>
      <c r="G43" s="299"/>
      <c r="H43" s="300"/>
      <c r="I43" s="303"/>
      <c r="J43" s="309"/>
      <c r="K43" s="65" t="s">
        <v>37</v>
      </c>
      <c r="L43" s="66">
        <v>0</v>
      </c>
      <c r="M43" s="66">
        <v>0</v>
      </c>
      <c r="N43" s="66">
        <v>0</v>
      </c>
      <c r="O43" s="66">
        <v>0</v>
      </c>
      <c r="P43" s="67">
        <f>SUM(L43:L43)*J42</f>
        <v>0</v>
      </c>
      <c r="Q43" s="67">
        <f>SUM(M43:M43)*J42</f>
        <v>0</v>
      </c>
      <c r="R43" s="67">
        <f>SUM(N43:N43)*J42</f>
        <v>0</v>
      </c>
      <c r="S43" s="67">
        <f>SUM(O43:O43)*J42</f>
        <v>0</v>
      </c>
      <c r="T43" s="67">
        <f t="shared" si="0"/>
        <v>0</v>
      </c>
      <c r="U43" s="302"/>
      <c r="V43" s="302"/>
      <c r="W43" s="302"/>
      <c r="X43" s="302"/>
      <c r="Y43" s="302"/>
      <c r="Z43" s="252"/>
      <c r="AA43" s="306"/>
      <c r="AB43" s="244"/>
      <c r="AC43" s="307"/>
      <c r="AD43" s="307"/>
      <c r="AE43" s="308"/>
      <c r="AF43" s="247"/>
      <c r="AG43" s="305"/>
    </row>
    <row r="44" spans="1:33" ht="33.75" customHeight="1" x14ac:dyDescent="0.2">
      <c r="A44" s="1"/>
      <c r="B44" s="2"/>
      <c r="C44" s="2"/>
      <c r="D44" s="2"/>
      <c r="E44" s="4"/>
      <c r="F44" s="4"/>
      <c r="G44" s="4"/>
      <c r="H44" s="5"/>
      <c r="I44" s="163"/>
      <c r="J44" s="4"/>
      <c r="K44" s="4"/>
      <c r="L44" s="2"/>
      <c r="M44" s="2"/>
      <c r="N44" s="2"/>
      <c r="O44" s="2"/>
      <c r="P44" s="2"/>
      <c r="Q44" s="2"/>
      <c r="R44" s="2"/>
      <c r="S44" s="2"/>
      <c r="T44" s="2"/>
      <c r="U44" s="2"/>
      <c r="V44" s="2"/>
      <c r="W44" s="2"/>
      <c r="X44" s="2"/>
      <c r="Y44" s="2"/>
      <c r="Z44" s="3"/>
      <c r="AA44" s="3"/>
      <c r="AB44" s="11"/>
      <c r="AC44" s="11"/>
      <c r="AD44" s="11"/>
      <c r="AE44" s="11"/>
      <c r="AF44" s="9"/>
    </row>
    <row r="45" spans="1:33" ht="33.75" customHeight="1" x14ac:dyDescent="0.2">
      <c r="A45" s="1"/>
      <c r="B45" s="2"/>
      <c r="C45" s="2"/>
      <c r="D45" s="2"/>
      <c r="E45" s="4"/>
      <c r="F45" s="4"/>
      <c r="G45" s="4"/>
      <c r="H45" s="5"/>
      <c r="I45" s="163"/>
      <c r="J45" s="4"/>
      <c r="K45" s="4"/>
      <c r="L45" s="2"/>
      <c r="M45" s="2"/>
      <c r="N45" s="2"/>
      <c r="O45" s="2"/>
      <c r="P45" s="2"/>
      <c r="Q45" s="2"/>
      <c r="R45" s="2"/>
      <c r="S45" s="2"/>
      <c r="T45" s="2"/>
      <c r="U45" s="2"/>
      <c r="V45" s="2"/>
      <c r="W45" s="2"/>
      <c r="X45" s="2"/>
      <c r="Y45" s="2"/>
      <c r="Z45" s="3"/>
      <c r="AA45" s="3"/>
      <c r="AB45" s="10"/>
      <c r="AC45" s="10"/>
      <c r="AD45" s="10"/>
      <c r="AE45" s="10"/>
      <c r="AF45" s="9"/>
    </row>
    <row r="46" spans="1:33" ht="33.75" customHeight="1" x14ac:dyDescent="0.2">
      <c r="A46" s="1"/>
      <c r="B46" s="2"/>
      <c r="C46" s="2"/>
      <c r="D46" s="2"/>
      <c r="E46" s="4"/>
      <c r="F46" s="4"/>
      <c r="G46" s="4"/>
      <c r="H46" s="5"/>
      <c r="I46" s="6"/>
      <c r="J46" s="4"/>
      <c r="K46" s="4"/>
      <c r="L46" s="2"/>
      <c r="M46" s="2"/>
      <c r="N46" s="2"/>
      <c r="O46" s="2"/>
      <c r="P46" s="2"/>
      <c r="Q46" s="2"/>
      <c r="R46" s="2"/>
      <c r="S46" s="2"/>
      <c r="T46" s="2"/>
      <c r="U46" s="2"/>
      <c r="V46" s="2"/>
      <c r="W46" s="2"/>
      <c r="X46" s="2"/>
      <c r="Y46" s="2"/>
      <c r="Z46" s="3"/>
      <c r="AA46" s="3"/>
      <c r="AB46" s="10"/>
      <c r="AC46" s="10"/>
      <c r="AD46" s="10"/>
      <c r="AE46" s="10"/>
      <c r="AF46" s="9"/>
    </row>
    <row r="47" spans="1:33" ht="33.75" customHeight="1" x14ac:dyDescent="0.2">
      <c r="A47" s="1"/>
      <c r="B47" s="2"/>
      <c r="C47" s="2"/>
      <c r="D47" s="2"/>
      <c r="E47" s="4"/>
      <c r="F47" s="4"/>
      <c r="G47" s="4"/>
      <c r="H47" s="5"/>
      <c r="I47" s="6"/>
      <c r="J47" s="4"/>
      <c r="K47" s="4"/>
      <c r="L47" s="2"/>
      <c r="M47" s="2"/>
      <c r="N47" s="2"/>
      <c r="O47" s="2"/>
      <c r="P47" s="2"/>
      <c r="Q47" s="2"/>
      <c r="R47" s="2"/>
      <c r="S47" s="2"/>
      <c r="T47" s="2"/>
      <c r="U47" s="2"/>
      <c r="V47" s="2"/>
      <c r="W47" s="2"/>
      <c r="X47" s="2"/>
      <c r="Y47" s="2"/>
      <c r="Z47" s="3"/>
      <c r="AA47" s="3"/>
      <c r="AB47" s="10"/>
      <c r="AC47" s="10"/>
      <c r="AD47" s="10"/>
      <c r="AE47" s="10"/>
      <c r="AF47" s="9"/>
    </row>
    <row r="48" spans="1:33" ht="33.75" customHeight="1" x14ac:dyDescent="0.2">
      <c r="A48" s="1"/>
      <c r="B48" s="2"/>
      <c r="C48" s="2"/>
      <c r="D48" s="2"/>
      <c r="E48" s="4"/>
      <c r="F48" s="4"/>
      <c r="G48" s="4"/>
      <c r="H48" s="5"/>
      <c r="I48" s="6"/>
      <c r="J48" s="4"/>
      <c r="K48" s="4"/>
      <c r="L48" s="2"/>
      <c r="M48" s="2"/>
      <c r="N48" s="2"/>
      <c r="O48" s="2"/>
      <c r="P48" s="2"/>
      <c r="Q48" s="2"/>
      <c r="R48" s="2"/>
      <c r="S48" s="2"/>
      <c r="T48" s="2"/>
      <c r="U48" s="2"/>
      <c r="V48" s="2"/>
      <c r="W48" s="2"/>
      <c r="X48" s="2"/>
      <c r="Y48" s="2"/>
      <c r="Z48" s="3"/>
      <c r="AA48" s="3"/>
      <c r="AB48" s="10"/>
      <c r="AC48" s="10"/>
      <c r="AD48" s="10"/>
      <c r="AE48" s="10"/>
      <c r="AF48" s="9"/>
    </row>
    <row r="49" spans="1:32" ht="33.75" customHeight="1" x14ac:dyDescent="0.2">
      <c r="A49" s="1"/>
      <c r="B49" s="2"/>
      <c r="C49" s="2"/>
      <c r="D49" s="2"/>
      <c r="E49" s="4"/>
      <c r="F49" s="4"/>
      <c r="G49" s="4"/>
      <c r="H49" s="5"/>
      <c r="I49" s="6"/>
      <c r="J49" s="4"/>
      <c r="K49" s="4"/>
      <c r="L49" s="2"/>
      <c r="M49" s="2"/>
      <c r="N49" s="2"/>
      <c r="O49" s="2"/>
      <c r="P49" s="2"/>
      <c r="Q49" s="2"/>
      <c r="R49" s="2"/>
      <c r="S49" s="2"/>
      <c r="T49" s="2"/>
      <c r="U49" s="2"/>
      <c r="V49" s="2"/>
      <c r="W49" s="2"/>
      <c r="X49" s="2"/>
      <c r="Y49" s="2"/>
      <c r="Z49" s="3"/>
      <c r="AA49" s="3"/>
      <c r="AB49" s="10"/>
      <c r="AC49" s="10"/>
      <c r="AD49" s="10"/>
      <c r="AE49" s="10"/>
      <c r="AF49" s="9"/>
    </row>
    <row r="50" spans="1:32" ht="33.75" customHeight="1" x14ac:dyDescent="0.2">
      <c r="A50" s="1"/>
      <c r="B50" s="2"/>
      <c r="C50" s="2"/>
      <c r="D50" s="2"/>
      <c r="E50" s="4"/>
      <c r="F50" s="4"/>
      <c r="G50" s="4"/>
      <c r="H50" s="5"/>
      <c r="I50" s="6"/>
      <c r="J50" s="4"/>
      <c r="K50" s="4"/>
      <c r="L50" s="2"/>
      <c r="M50" s="2"/>
      <c r="N50" s="2"/>
      <c r="O50" s="2"/>
      <c r="P50" s="2"/>
      <c r="Q50" s="2"/>
      <c r="R50" s="2"/>
      <c r="S50" s="2"/>
      <c r="T50" s="2"/>
      <c r="U50" s="2"/>
      <c r="V50" s="2"/>
      <c r="W50" s="2"/>
      <c r="X50" s="2"/>
      <c r="Y50" s="2"/>
      <c r="Z50" s="3"/>
      <c r="AA50" s="3"/>
      <c r="AB50" s="10"/>
      <c r="AC50" s="10"/>
      <c r="AD50" s="10"/>
      <c r="AE50" s="10"/>
      <c r="AF50" s="9"/>
    </row>
    <row r="51" spans="1:32" ht="33.75" customHeight="1" x14ac:dyDescent="0.2">
      <c r="A51" s="1"/>
      <c r="B51" s="2"/>
      <c r="C51" s="2"/>
      <c r="D51" s="2"/>
      <c r="E51" s="4"/>
      <c r="F51" s="4"/>
      <c r="G51" s="4"/>
      <c r="H51" s="5"/>
      <c r="I51" s="6"/>
      <c r="J51" s="4"/>
      <c r="K51" s="4"/>
      <c r="L51" s="2"/>
      <c r="M51" s="2"/>
      <c r="N51" s="2"/>
      <c r="O51" s="2"/>
      <c r="P51" s="2"/>
      <c r="Q51" s="2"/>
      <c r="R51" s="2"/>
      <c r="S51" s="2"/>
      <c r="T51" s="2"/>
      <c r="U51" s="2"/>
      <c r="V51" s="2"/>
      <c r="W51" s="2"/>
      <c r="X51" s="2"/>
      <c r="Y51" s="2"/>
      <c r="Z51" s="3"/>
      <c r="AA51" s="3"/>
      <c r="AB51" s="10"/>
      <c r="AC51" s="10"/>
      <c r="AD51" s="10"/>
      <c r="AE51" s="10"/>
      <c r="AF51" s="9"/>
    </row>
    <row r="52" spans="1:32" ht="33.75" customHeight="1" x14ac:dyDescent="0.2">
      <c r="A52" s="1"/>
      <c r="B52" s="2"/>
      <c r="C52" s="2"/>
      <c r="D52" s="2"/>
      <c r="E52" s="4"/>
      <c r="F52" s="4"/>
      <c r="G52" s="4"/>
      <c r="H52" s="5"/>
      <c r="I52" s="6"/>
      <c r="J52" s="4"/>
      <c r="K52" s="4"/>
      <c r="L52" s="2"/>
      <c r="M52" s="2"/>
      <c r="N52" s="2"/>
      <c r="O52" s="2"/>
      <c r="P52" s="2"/>
      <c r="Q52" s="2"/>
      <c r="R52" s="2"/>
      <c r="S52" s="2"/>
      <c r="T52" s="2"/>
      <c r="U52" s="2"/>
      <c r="V52" s="2"/>
      <c r="W52" s="2"/>
      <c r="X52" s="2"/>
      <c r="Y52" s="2"/>
      <c r="Z52" s="3"/>
      <c r="AA52" s="3"/>
      <c r="AB52" s="10"/>
      <c r="AC52" s="10"/>
      <c r="AD52" s="10"/>
      <c r="AE52" s="10"/>
      <c r="AF52" s="9"/>
    </row>
    <row r="53" spans="1:32" ht="33.75" customHeight="1" x14ac:dyDescent="0.2">
      <c r="A53" s="1"/>
      <c r="B53" s="2"/>
      <c r="C53" s="2"/>
      <c r="D53" s="2"/>
      <c r="E53" s="4"/>
      <c r="F53" s="4"/>
      <c r="G53" s="4"/>
      <c r="H53" s="5"/>
      <c r="I53" s="6"/>
      <c r="J53" s="4"/>
      <c r="K53" s="4"/>
      <c r="L53" s="2"/>
      <c r="M53" s="2"/>
      <c r="N53" s="2"/>
      <c r="O53" s="2"/>
      <c r="P53" s="2"/>
      <c r="Q53" s="2"/>
      <c r="R53" s="2"/>
      <c r="S53" s="2"/>
      <c r="T53" s="2"/>
      <c r="U53" s="2"/>
      <c r="V53" s="2"/>
      <c r="W53" s="2"/>
      <c r="X53" s="2"/>
      <c r="Y53" s="2"/>
      <c r="Z53" s="3"/>
      <c r="AA53" s="3"/>
      <c r="AB53" s="10"/>
      <c r="AC53" s="12"/>
      <c r="AD53" s="13"/>
      <c r="AE53" s="14"/>
      <c r="AF53" s="9"/>
    </row>
    <row r="54" spans="1:32" ht="33.75" customHeight="1" x14ac:dyDescent="0.2">
      <c r="A54" s="1"/>
      <c r="B54" s="2"/>
      <c r="C54" s="2"/>
      <c r="D54" s="2"/>
      <c r="E54" s="4"/>
      <c r="F54" s="4"/>
      <c r="G54" s="4"/>
      <c r="H54" s="5"/>
      <c r="I54" s="6"/>
      <c r="J54" s="4"/>
      <c r="K54" s="4"/>
      <c r="L54" s="2"/>
      <c r="M54" s="2"/>
      <c r="N54" s="2"/>
      <c r="O54" s="2"/>
      <c r="P54" s="2"/>
      <c r="Q54" s="2"/>
      <c r="R54" s="2"/>
      <c r="S54" s="2"/>
      <c r="T54" s="2"/>
      <c r="U54" s="2"/>
      <c r="V54" s="2"/>
      <c r="W54" s="2"/>
      <c r="X54" s="2"/>
      <c r="Y54" s="2"/>
      <c r="Z54" s="3"/>
      <c r="AA54" s="3"/>
      <c r="AB54" s="10"/>
      <c r="AC54" s="12"/>
      <c r="AD54" s="13"/>
      <c r="AE54" s="14"/>
      <c r="AF54" s="9"/>
    </row>
    <row r="55" spans="1:32" ht="33.75" customHeight="1" x14ac:dyDescent="0.2">
      <c r="A55" s="1"/>
      <c r="B55" s="2"/>
      <c r="C55" s="2"/>
      <c r="D55" s="2"/>
      <c r="E55" s="4"/>
      <c r="F55" s="4"/>
      <c r="G55" s="4"/>
      <c r="H55" s="5"/>
      <c r="I55" s="6"/>
      <c r="J55" s="4"/>
      <c r="K55" s="4"/>
      <c r="L55" s="2"/>
      <c r="M55" s="2"/>
      <c r="N55" s="2"/>
      <c r="O55" s="2"/>
      <c r="P55" s="2"/>
      <c r="Q55" s="2"/>
      <c r="R55" s="2"/>
      <c r="S55" s="2"/>
      <c r="T55" s="2"/>
      <c r="U55" s="2"/>
      <c r="V55" s="2"/>
      <c r="W55" s="2"/>
      <c r="X55" s="2"/>
      <c r="Y55" s="2"/>
      <c r="Z55" s="3"/>
      <c r="AA55" s="3"/>
      <c r="AB55" s="10"/>
      <c r="AC55" s="12"/>
      <c r="AD55" s="13"/>
      <c r="AE55" s="14"/>
      <c r="AF55" s="9"/>
    </row>
    <row r="56" spans="1:32" ht="33.75" customHeight="1" x14ac:dyDescent="0.2">
      <c r="A56" s="1"/>
      <c r="B56" s="2"/>
      <c r="C56" s="2"/>
      <c r="D56" s="2"/>
      <c r="E56" s="4"/>
      <c r="F56" s="4"/>
      <c r="G56" s="4"/>
      <c r="H56" s="5"/>
      <c r="I56" s="6"/>
      <c r="J56" s="4"/>
      <c r="K56" s="4"/>
      <c r="L56" s="2"/>
      <c r="M56" s="2"/>
      <c r="N56" s="2"/>
      <c r="O56" s="2"/>
      <c r="P56" s="2"/>
      <c r="Q56" s="2"/>
      <c r="R56" s="2"/>
      <c r="S56" s="2"/>
      <c r="T56" s="2"/>
      <c r="U56" s="2"/>
      <c r="V56" s="2"/>
      <c r="W56" s="2"/>
      <c r="X56" s="2"/>
      <c r="Y56" s="2"/>
      <c r="Z56" s="3"/>
      <c r="AA56" s="3"/>
      <c r="AB56" s="10"/>
      <c r="AC56" s="12"/>
      <c r="AD56" s="13"/>
      <c r="AE56" s="14"/>
      <c r="AF56" s="9"/>
    </row>
    <row r="57" spans="1:32" ht="33.75" customHeight="1" x14ac:dyDescent="0.2">
      <c r="A57" s="1"/>
      <c r="B57" s="2"/>
      <c r="C57" s="2"/>
      <c r="D57" s="2"/>
      <c r="E57" s="4"/>
      <c r="F57" s="4"/>
      <c r="G57" s="4"/>
      <c r="H57" s="5"/>
      <c r="I57" s="6"/>
      <c r="J57" s="4"/>
      <c r="K57" s="4"/>
      <c r="L57" s="2"/>
      <c r="M57" s="2"/>
      <c r="N57" s="2"/>
      <c r="O57" s="2"/>
      <c r="P57" s="2"/>
      <c r="Q57" s="2"/>
      <c r="R57" s="2"/>
      <c r="S57" s="2"/>
      <c r="T57" s="2"/>
      <c r="U57" s="2"/>
      <c r="V57" s="2"/>
      <c r="W57" s="2"/>
      <c r="X57" s="2"/>
      <c r="Y57" s="2"/>
      <c r="Z57" s="3"/>
      <c r="AA57" s="3"/>
      <c r="AB57" s="10"/>
      <c r="AC57" s="12"/>
      <c r="AD57" s="13"/>
      <c r="AE57" s="14"/>
      <c r="AF57" s="9"/>
    </row>
    <row r="58" spans="1:32" ht="33.75" customHeight="1" x14ac:dyDescent="0.2">
      <c r="A58" s="1"/>
      <c r="B58" s="2"/>
      <c r="C58" s="2"/>
      <c r="D58" s="2"/>
      <c r="E58" s="4"/>
      <c r="F58" s="4"/>
      <c r="G58" s="4"/>
      <c r="H58" s="5"/>
      <c r="I58" s="6"/>
      <c r="J58" s="4"/>
      <c r="K58" s="4"/>
      <c r="L58" s="2"/>
      <c r="M58" s="2"/>
      <c r="N58" s="2"/>
      <c r="O58" s="2"/>
      <c r="P58" s="2"/>
      <c r="Q58" s="2"/>
      <c r="R58" s="2"/>
      <c r="S58" s="2"/>
      <c r="T58" s="2"/>
      <c r="U58" s="2"/>
      <c r="V58" s="2"/>
      <c r="W58" s="2"/>
      <c r="X58" s="2"/>
      <c r="Y58" s="2"/>
      <c r="Z58" s="3"/>
      <c r="AA58" s="3"/>
      <c r="AB58" s="10"/>
      <c r="AC58" s="12"/>
      <c r="AD58" s="13"/>
      <c r="AE58" s="14"/>
      <c r="AF58" s="9"/>
    </row>
    <row r="59" spans="1:32" ht="33.75" customHeight="1" x14ac:dyDescent="0.2">
      <c r="A59" s="1"/>
      <c r="B59" s="2"/>
      <c r="C59" s="2"/>
      <c r="D59" s="2"/>
      <c r="E59" s="4"/>
      <c r="F59" s="4"/>
      <c r="G59" s="4"/>
      <c r="H59" s="5"/>
      <c r="I59" s="6"/>
      <c r="J59" s="4"/>
      <c r="K59" s="4"/>
      <c r="L59" s="2"/>
      <c r="M59" s="2"/>
      <c r="N59" s="2"/>
      <c r="O59" s="2"/>
      <c r="P59" s="2"/>
      <c r="Q59" s="2"/>
      <c r="R59" s="2"/>
      <c r="S59" s="2"/>
      <c r="T59" s="2"/>
      <c r="U59" s="2"/>
      <c r="V59" s="2"/>
      <c r="W59" s="2"/>
      <c r="X59" s="2"/>
      <c r="Y59" s="2"/>
      <c r="Z59" s="3"/>
      <c r="AA59" s="3"/>
      <c r="AB59" s="10"/>
      <c r="AC59" s="12"/>
      <c r="AD59" s="13"/>
      <c r="AE59" s="14"/>
      <c r="AF59" s="9"/>
    </row>
  </sheetData>
  <sheetProtection algorithmName="SHA-512" hashValue="zFxwn1ekH8U8bjMAZQO94oiJWu4nLz3c8HRq8kGEK3IombonGa760ACrPU6bBtele54hMzMl2sjiop42hdL54g==" saltValue="eep6U9bPBGLKLkiezCiX2w==" spinCount="100000" sheet="1" objects="1" scenarios="1"/>
  <mergeCells count="170">
    <mergeCell ref="B2:C2"/>
    <mergeCell ref="AG38:AG43"/>
    <mergeCell ref="I40:I41"/>
    <mergeCell ref="J40:J41"/>
    <mergeCell ref="AB40:AB41"/>
    <mergeCell ref="I42:I43"/>
    <mergeCell ref="J42:J43"/>
    <mergeCell ref="AB42:AB43"/>
    <mergeCell ref="Y38:Y43"/>
    <mergeCell ref="Z38:Z43"/>
    <mergeCell ref="AA38:AA43"/>
    <mergeCell ref="AB38:AB39"/>
    <mergeCell ref="AC38:AC43"/>
    <mergeCell ref="AD38:AD43"/>
    <mergeCell ref="I38:I39"/>
    <mergeCell ref="J38:J39"/>
    <mergeCell ref="U38:U43"/>
    <mergeCell ref="V38:V43"/>
    <mergeCell ref="W38:W43"/>
    <mergeCell ref="X38:X43"/>
    <mergeCell ref="C38:C43"/>
    <mergeCell ref="D38:D43"/>
    <mergeCell ref="E38:E43"/>
    <mergeCell ref="F38:F43"/>
    <mergeCell ref="G38:G43"/>
    <mergeCell ref="H38:H43"/>
    <mergeCell ref="AG32:AG37"/>
    <mergeCell ref="I34:I35"/>
    <mergeCell ref="J34:J35"/>
    <mergeCell ref="AB34:AB35"/>
    <mergeCell ref="I36:I37"/>
    <mergeCell ref="J36:J37"/>
    <mergeCell ref="AB36:AB37"/>
    <mergeCell ref="Y32:Y37"/>
    <mergeCell ref="Z32:Z37"/>
    <mergeCell ref="AA32:AA37"/>
    <mergeCell ref="AB32:AB33"/>
    <mergeCell ref="AC32:AC37"/>
    <mergeCell ref="AD32:AD37"/>
    <mergeCell ref="I32:I33"/>
    <mergeCell ref="J32:J33"/>
    <mergeCell ref="U32:U37"/>
    <mergeCell ref="V32:V37"/>
    <mergeCell ref="W32:W37"/>
    <mergeCell ref="X32:X37"/>
    <mergeCell ref="C32:C37"/>
    <mergeCell ref="D32:D37"/>
    <mergeCell ref="E32:E37"/>
    <mergeCell ref="F32:F37"/>
    <mergeCell ref="G32:G37"/>
    <mergeCell ref="H32:H37"/>
    <mergeCell ref="AB26:AB27"/>
    <mergeCell ref="AC26:AC31"/>
    <mergeCell ref="AD26:AD31"/>
    <mergeCell ref="G26:G31"/>
    <mergeCell ref="H26:H31"/>
    <mergeCell ref="AG26:AG31"/>
    <mergeCell ref="I28:I29"/>
    <mergeCell ref="J28:J29"/>
    <mergeCell ref="AB28:AB29"/>
    <mergeCell ref="I30:I31"/>
    <mergeCell ref="J30:J31"/>
    <mergeCell ref="AB30:AB31"/>
    <mergeCell ref="V26:V31"/>
    <mergeCell ref="W26:W31"/>
    <mergeCell ref="X26:X31"/>
    <mergeCell ref="Y26:Y31"/>
    <mergeCell ref="Z26:Z31"/>
    <mergeCell ref="AA26:AA31"/>
    <mergeCell ref="I26:I27"/>
    <mergeCell ref="J26:J27"/>
    <mergeCell ref="U26:U31"/>
    <mergeCell ref="F18:F25"/>
    <mergeCell ref="G18:G25"/>
    <mergeCell ref="H18:H25"/>
    <mergeCell ref="C18:C25"/>
    <mergeCell ref="D18:D25"/>
    <mergeCell ref="E18:E25"/>
    <mergeCell ref="AB18:AB19"/>
    <mergeCell ref="AC18:AC25"/>
    <mergeCell ref="AD18:AD25"/>
    <mergeCell ref="AG18:AG25"/>
    <mergeCell ref="I20:I21"/>
    <mergeCell ref="I22:I23"/>
    <mergeCell ref="J22:J23"/>
    <mergeCell ref="AB22:AB23"/>
    <mergeCell ref="I24:I25"/>
    <mergeCell ref="J24:J25"/>
    <mergeCell ref="V18:V25"/>
    <mergeCell ref="W18:W25"/>
    <mergeCell ref="X18:X25"/>
    <mergeCell ref="Y18:Y25"/>
    <mergeCell ref="Z18:Z25"/>
    <mergeCell ref="AA18:AA25"/>
    <mergeCell ref="I18:I19"/>
    <mergeCell ref="J18:J19"/>
    <mergeCell ref="U18:U25"/>
    <mergeCell ref="AB24:AB25"/>
    <mergeCell ref="AB4:AB5"/>
    <mergeCell ref="AC4:AC7"/>
    <mergeCell ref="AB12:AB13"/>
    <mergeCell ref="AC12:AC17"/>
    <mergeCell ref="AD12:AD17"/>
    <mergeCell ref="AD4:AD11"/>
    <mergeCell ref="I4:I5"/>
    <mergeCell ref="J4:J5"/>
    <mergeCell ref="AG12:AG17"/>
    <mergeCell ref="I14:I15"/>
    <mergeCell ref="J14:J15"/>
    <mergeCell ref="AB14:AB15"/>
    <mergeCell ref="I16:I17"/>
    <mergeCell ref="J16:J17"/>
    <mergeCell ref="AB16:AB17"/>
    <mergeCell ref="V12:V17"/>
    <mergeCell ref="W12:W17"/>
    <mergeCell ref="X12:X17"/>
    <mergeCell ref="Y12:Y17"/>
    <mergeCell ref="Z12:Z17"/>
    <mergeCell ref="AA12:AA17"/>
    <mergeCell ref="I12:I13"/>
    <mergeCell ref="J12:J13"/>
    <mergeCell ref="U12:U17"/>
    <mergeCell ref="J3:K3"/>
    <mergeCell ref="W8:W11"/>
    <mergeCell ref="X8:X11"/>
    <mergeCell ref="Y8:Y11"/>
    <mergeCell ref="I8:I9"/>
    <mergeCell ref="J8:J9"/>
    <mergeCell ref="U8:U11"/>
    <mergeCell ref="V8:V11"/>
    <mergeCell ref="AG8:AG11"/>
    <mergeCell ref="I10:I11"/>
    <mergeCell ref="J10:J11"/>
    <mergeCell ref="AB10:AB11"/>
    <mergeCell ref="AA8:AA11"/>
    <mergeCell ref="AB8:AB9"/>
    <mergeCell ref="AC8:AC11"/>
    <mergeCell ref="AE4:AE43"/>
    <mergeCell ref="AF4:AF43"/>
    <mergeCell ref="AG4:AG7"/>
    <mergeCell ref="I6:I7"/>
    <mergeCell ref="J6:J7"/>
    <mergeCell ref="AB6:AB7"/>
    <mergeCell ref="Y4:Y7"/>
    <mergeCell ref="Z4:Z11"/>
    <mergeCell ref="AA4:AA7"/>
    <mergeCell ref="A1:AH1"/>
    <mergeCell ref="A4:A43"/>
    <mergeCell ref="B4:B43"/>
    <mergeCell ref="C4:C11"/>
    <mergeCell ref="D4:D11"/>
    <mergeCell ref="E4:E11"/>
    <mergeCell ref="F4:F11"/>
    <mergeCell ref="G4:G11"/>
    <mergeCell ref="H4:H11"/>
    <mergeCell ref="C12:C17"/>
    <mergeCell ref="D12:D17"/>
    <mergeCell ref="E12:E17"/>
    <mergeCell ref="F12:F17"/>
    <mergeCell ref="G12:G17"/>
    <mergeCell ref="H12:H17"/>
    <mergeCell ref="C26:C31"/>
    <mergeCell ref="D26:D31"/>
    <mergeCell ref="E26:E31"/>
    <mergeCell ref="F26:F31"/>
    <mergeCell ref="U4:U7"/>
    <mergeCell ref="V4:V7"/>
    <mergeCell ref="W4:W7"/>
    <mergeCell ref="X4:X7"/>
    <mergeCell ref="E2:AG2"/>
  </mergeCells>
  <conditionalFormatting sqref="AB34 AB8 AB4 AB6 AB10 AB12 AB14 AB16 AB18 AB22 AB24 AB26 AB28 AB30 AB32 AB36 AB38 AB40 AB42">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zoomScale="53" zoomScaleNormal="53" workbookViewId="0">
      <selection activeCell="C3" sqref="C3"/>
    </sheetView>
  </sheetViews>
  <sheetFormatPr baseColWidth="10" defaultColWidth="12.5703125" defaultRowHeight="15.75" x14ac:dyDescent="0.25"/>
  <cols>
    <col min="1" max="1" width="25.140625" style="167" customWidth="1"/>
    <col min="2" max="2" width="46.7109375" style="167" customWidth="1"/>
    <col min="3" max="3" width="44.5703125" style="167" customWidth="1"/>
    <col min="4" max="4" width="43.7109375" style="167" customWidth="1"/>
    <col min="5" max="5" width="45.7109375" style="167" customWidth="1"/>
    <col min="6" max="6" width="12.140625" style="189" customWidth="1"/>
    <col min="7" max="7" width="14" style="189" customWidth="1"/>
    <col min="8" max="8" width="16.28515625" style="167" customWidth="1"/>
    <col min="9" max="9" width="52.28515625" style="189" customWidth="1"/>
    <col min="10" max="10" width="12.5703125" style="167"/>
    <col min="11" max="11" width="9.42578125" style="167" customWidth="1"/>
    <col min="12" max="17" width="12.5703125" style="167" customWidth="1"/>
    <col min="18" max="18" width="12.42578125" style="167" customWidth="1"/>
    <col min="19" max="19" width="11" style="167" customWidth="1"/>
    <col min="20" max="20" width="13.5703125" style="167" customWidth="1"/>
    <col min="21" max="21" width="12.5703125" style="167" customWidth="1"/>
    <col min="22" max="22" width="9.42578125" style="167" customWidth="1"/>
    <col min="23" max="23" width="11.42578125" style="167" customWidth="1"/>
    <col min="24" max="24" width="11.140625" style="167" customWidth="1"/>
    <col min="25" max="25" width="13.28515625" style="167" customWidth="1"/>
    <col min="26" max="27" width="12.5703125" style="167" customWidth="1"/>
    <col min="28" max="28" width="10.140625" style="167" customWidth="1"/>
    <col min="29" max="29" width="11" style="167" customWidth="1"/>
    <col min="30" max="30" width="15.42578125" style="167" customWidth="1"/>
    <col min="31" max="31" width="14.85546875" style="167" customWidth="1"/>
    <col min="32" max="32" width="15.140625" style="167" customWidth="1"/>
    <col min="33" max="33" width="30.85546875" style="167" customWidth="1"/>
    <col min="34" max="16384" width="12.5703125" style="167"/>
  </cols>
  <sheetData>
    <row r="1" spans="1:34" ht="278.25" customHeight="1" x14ac:dyDescent="0.25">
      <c r="A1" s="330" t="s">
        <v>918</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ht="39.6" customHeight="1" x14ac:dyDescent="0.25">
      <c r="A2" s="150" t="s">
        <v>0</v>
      </c>
      <c r="B2" s="349" t="s">
        <v>679</v>
      </c>
      <c r="C2" s="349"/>
      <c r="D2" s="150" t="s">
        <v>910</v>
      </c>
      <c r="E2" s="350">
        <v>2023</v>
      </c>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row>
    <row r="3" spans="1:34" ht="71.25" customHeight="1" x14ac:dyDescent="0.25">
      <c r="A3" s="190" t="s">
        <v>1</v>
      </c>
      <c r="B3" s="190" t="s">
        <v>2</v>
      </c>
      <c r="C3" s="190" t="s">
        <v>3</v>
      </c>
      <c r="D3" s="213" t="s">
        <v>4</v>
      </c>
      <c r="E3" s="191" t="s">
        <v>5</v>
      </c>
      <c r="F3" s="194" t="s">
        <v>6</v>
      </c>
      <c r="G3" s="194" t="s">
        <v>7</v>
      </c>
      <c r="H3" s="193" t="s">
        <v>8</v>
      </c>
      <c r="I3" s="194" t="s">
        <v>9</v>
      </c>
      <c r="J3" s="351" t="s">
        <v>10</v>
      </c>
      <c r="K3" s="351"/>
      <c r="L3" s="195">
        <v>44986</v>
      </c>
      <c r="M3" s="195">
        <v>45078</v>
      </c>
      <c r="N3" s="195">
        <v>45170</v>
      </c>
      <c r="O3" s="195">
        <v>45261</v>
      </c>
      <c r="P3" s="196" t="s">
        <v>11</v>
      </c>
      <c r="Q3" s="196" t="s">
        <v>12</v>
      </c>
      <c r="R3" s="196" t="s">
        <v>13</v>
      </c>
      <c r="S3" s="196" t="s">
        <v>14</v>
      </c>
      <c r="T3" s="196" t="s">
        <v>15</v>
      </c>
      <c r="U3" s="190" t="s">
        <v>16</v>
      </c>
      <c r="V3" s="190" t="s">
        <v>17</v>
      </c>
      <c r="W3" s="190" t="s">
        <v>18</v>
      </c>
      <c r="X3" s="190" t="s">
        <v>19</v>
      </c>
      <c r="Y3" s="190" t="s">
        <v>20</v>
      </c>
      <c r="Z3" s="194" t="s">
        <v>21</v>
      </c>
      <c r="AA3" s="194" t="s">
        <v>22</v>
      </c>
      <c r="AB3" s="190" t="s">
        <v>23</v>
      </c>
      <c r="AC3" s="190" t="s">
        <v>24</v>
      </c>
      <c r="AD3" s="190" t="s">
        <v>25</v>
      </c>
      <c r="AE3" s="190" t="s">
        <v>26</v>
      </c>
      <c r="AF3" s="194" t="s">
        <v>27</v>
      </c>
      <c r="AG3" s="191" t="s">
        <v>28</v>
      </c>
    </row>
    <row r="4" spans="1:34" ht="101.25" customHeight="1" x14ac:dyDescent="0.25">
      <c r="A4" s="336"/>
      <c r="B4" s="335" t="s">
        <v>836</v>
      </c>
      <c r="C4" s="319" t="s">
        <v>863</v>
      </c>
      <c r="D4" s="334" t="s">
        <v>864</v>
      </c>
      <c r="E4" s="348" t="s">
        <v>866</v>
      </c>
      <c r="F4" s="337"/>
      <c r="G4" s="337"/>
      <c r="H4" s="329"/>
      <c r="I4" s="332" t="s">
        <v>861</v>
      </c>
      <c r="J4" s="333"/>
      <c r="K4" s="173" t="s">
        <v>36</v>
      </c>
      <c r="L4" s="174">
        <v>0</v>
      </c>
      <c r="M4" s="174">
        <v>0.3</v>
      </c>
      <c r="N4" s="174">
        <v>0.6</v>
      </c>
      <c r="O4" s="174">
        <v>1</v>
      </c>
      <c r="P4" s="149">
        <v>0</v>
      </c>
      <c r="Q4" s="149">
        <v>0</v>
      </c>
      <c r="R4" s="17">
        <f t="shared" ref="R4" si="0">SUM(N4:N4)*J4</f>
        <v>0</v>
      </c>
      <c r="S4" s="17">
        <f t="shared" ref="S4" si="1">SUM(O4:O4)*J4</f>
        <v>0</v>
      </c>
      <c r="T4" s="17">
        <f t="shared" ref="T4:T31" si="2">MAX(P4:S4)</f>
        <v>0</v>
      </c>
      <c r="U4" s="175" t="e">
        <f>+#REF!</f>
        <v>#REF!</v>
      </c>
      <c r="V4" s="175" t="e">
        <f>+#REF!</f>
        <v>#REF!</v>
      </c>
      <c r="W4" s="175" t="e">
        <f>+#REF!</f>
        <v>#REF!</v>
      </c>
      <c r="X4" s="175" t="e">
        <f>+#REF!</f>
        <v>#REF!</v>
      </c>
      <c r="Y4" s="175" t="e">
        <f>MAX(U4:X4)</f>
        <v>#REF!</v>
      </c>
      <c r="Z4" s="352"/>
      <c r="AA4" s="340"/>
      <c r="AB4" s="182" t="e">
        <f>+IF(#REF!&gt;L4,"SUPERADA",IF(#REF!=L4,"EQUILIBRADA",IF(#REF!&lt;L4,"PARA MEJORAR")))</f>
        <v>#REF!</v>
      </c>
      <c r="AC4" s="172" t="str">
        <f>IF(COUNTIF(AB4:AB4,"PARA MEJORAR")&gt;1,"PARA MEJORAR","BIEN")</f>
        <v>BIEN</v>
      </c>
      <c r="AD4" s="343"/>
      <c r="AE4" s="353"/>
      <c r="AF4" s="347"/>
      <c r="AG4" s="197"/>
    </row>
    <row r="5" spans="1:34" ht="102" customHeight="1" x14ac:dyDescent="0.25">
      <c r="A5" s="336"/>
      <c r="B5" s="335"/>
      <c r="C5" s="319"/>
      <c r="D5" s="334"/>
      <c r="E5" s="348"/>
      <c r="F5" s="337"/>
      <c r="G5" s="337"/>
      <c r="H5" s="329"/>
      <c r="I5" s="332"/>
      <c r="J5" s="333"/>
      <c r="K5" s="168" t="s">
        <v>37</v>
      </c>
      <c r="L5" s="169">
        <v>0</v>
      </c>
      <c r="M5" s="169">
        <v>0</v>
      </c>
      <c r="N5" s="169">
        <v>0</v>
      </c>
      <c r="O5" s="169">
        <v>0</v>
      </c>
      <c r="P5" s="149">
        <v>0</v>
      </c>
      <c r="Q5" s="149">
        <v>0</v>
      </c>
      <c r="R5" s="17"/>
      <c r="S5" s="17"/>
      <c r="T5" s="17"/>
      <c r="U5" s="175"/>
      <c r="V5" s="175"/>
      <c r="W5" s="175"/>
      <c r="X5" s="175"/>
      <c r="Y5" s="175"/>
      <c r="Z5" s="352"/>
      <c r="AA5" s="340"/>
      <c r="AB5" s="182"/>
      <c r="AC5" s="172"/>
      <c r="AD5" s="343"/>
      <c r="AE5" s="353"/>
      <c r="AF5" s="347"/>
      <c r="AG5" s="197"/>
    </row>
    <row r="6" spans="1:34" ht="85.5" customHeight="1" x14ac:dyDescent="0.25">
      <c r="A6" s="336"/>
      <c r="B6" s="335"/>
      <c r="C6" s="319"/>
      <c r="D6" s="334" t="s">
        <v>865</v>
      </c>
      <c r="E6" s="348" t="s">
        <v>867</v>
      </c>
      <c r="F6" s="337"/>
      <c r="G6" s="337"/>
      <c r="H6" s="329"/>
      <c r="I6" s="332" t="s">
        <v>861</v>
      </c>
      <c r="J6" s="333"/>
      <c r="K6" s="173" t="s">
        <v>36</v>
      </c>
      <c r="L6" s="174">
        <v>0</v>
      </c>
      <c r="M6" s="174">
        <v>0.3</v>
      </c>
      <c r="N6" s="174">
        <v>0.6</v>
      </c>
      <c r="O6" s="174">
        <v>1</v>
      </c>
      <c r="P6" s="149">
        <v>0</v>
      </c>
      <c r="Q6" s="149">
        <v>0</v>
      </c>
      <c r="R6" s="17">
        <f t="shared" ref="R6" si="3">SUM(N6:N6)*J6</f>
        <v>0</v>
      </c>
      <c r="S6" s="17">
        <f t="shared" ref="S6" si="4">SUM(O6:O6)*J6</f>
        <v>0</v>
      </c>
      <c r="T6" s="17">
        <f t="shared" si="2"/>
        <v>0</v>
      </c>
      <c r="U6" s="346" t="e">
        <f>+#REF!+#REF!</f>
        <v>#REF!</v>
      </c>
      <c r="V6" s="346" t="e">
        <f>+#REF!+#REF!</f>
        <v>#REF!</v>
      </c>
      <c r="W6" s="346" t="e">
        <f>+#REF!+#REF!</f>
        <v>#REF!</v>
      </c>
      <c r="X6" s="346" t="e">
        <f>+#REF!+#REF!</f>
        <v>#REF!</v>
      </c>
      <c r="Y6" s="346" t="e">
        <f>MAX(U6:X8)</f>
        <v>#REF!</v>
      </c>
      <c r="Z6" s="352"/>
      <c r="AA6" s="340"/>
      <c r="AB6" s="182" t="e">
        <f>+IF(#REF!&gt;L6,"SUPERADA",IF(#REF!=L6,"EQUILIBRADA",IF(#REF!&lt;L6,"PARA MEJORAR")))</f>
        <v>#REF!</v>
      </c>
      <c r="AC6" s="354" t="str">
        <f>IF(COUNTIF(AB6:AB8,"PARA MEJORAR")&gt;1,"PARA MEJORAR","BIEN")</f>
        <v>BIEN</v>
      </c>
      <c r="AD6" s="343"/>
      <c r="AE6" s="353"/>
      <c r="AF6" s="347"/>
      <c r="AG6" s="355"/>
    </row>
    <row r="7" spans="1:34" ht="87.75" customHeight="1" x14ac:dyDescent="0.25">
      <c r="A7" s="336"/>
      <c r="B7" s="335"/>
      <c r="C7" s="319"/>
      <c r="D7" s="334"/>
      <c r="E7" s="348"/>
      <c r="F7" s="337"/>
      <c r="G7" s="337"/>
      <c r="H7" s="329"/>
      <c r="I7" s="332"/>
      <c r="J7" s="333"/>
      <c r="K7" s="168" t="s">
        <v>37</v>
      </c>
      <c r="L7" s="169">
        <v>0</v>
      </c>
      <c r="M7" s="169">
        <v>0</v>
      </c>
      <c r="N7" s="169">
        <v>0</v>
      </c>
      <c r="O7" s="169">
        <v>0</v>
      </c>
      <c r="P7" s="149">
        <v>0</v>
      </c>
      <c r="Q7" s="149">
        <v>0</v>
      </c>
      <c r="R7" s="17"/>
      <c r="S7" s="17"/>
      <c r="T7" s="17"/>
      <c r="U7" s="346"/>
      <c r="V7" s="346"/>
      <c r="W7" s="346"/>
      <c r="X7" s="346"/>
      <c r="Y7" s="346"/>
      <c r="Z7" s="352"/>
      <c r="AA7" s="340"/>
      <c r="AB7" s="182"/>
      <c r="AC7" s="354"/>
      <c r="AD7" s="343"/>
      <c r="AE7" s="353"/>
      <c r="AF7" s="347"/>
      <c r="AG7" s="355"/>
    </row>
    <row r="8" spans="1:34" ht="92.25" customHeight="1" x14ac:dyDescent="0.25">
      <c r="A8" s="336"/>
      <c r="B8" s="335"/>
      <c r="C8" s="319" t="s">
        <v>868</v>
      </c>
      <c r="D8" s="319" t="s">
        <v>869</v>
      </c>
      <c r="E8" s="332" t="s">
        <v>861</v>
      </c>
      <c r="F8" s="337"/>
      <c r="G8" s="337"/>
      <c r="H8" s="329"/>
      <c r="I8" s="332" t="s">
        <v>861</v>
      </c>
      <c r="J8" s="333"/>
      <c r="K8" s="173" t="s">
        <v>36</v>
      </c>
      <c r="L8" s="174">
        <v>0</v>
      </c>
      <c r="M8" s="174">
        <v>0.3</v>
      </c>
      <c r="N8" s="174">
        <v>0.6</v>
      </c>
      <c r="O8" s="174">
        <v>1</v>
      </c>
      <c r="P8" s="149">
        <v>0</v>
      </c>
      <c r="Q8" s="149">
        <v>0</v>
      </c>
      <c r="R8" s="17">
        <f t="shared" ref="R8" si="5">SUM(N8:N8)*J8</f>
        <v>0</v>
      </c>
      <c r="S8" s="17">
        <f t="shared" ref="S8" si="6">SUM(O8:O8)*J8</f>
        <v>0</v>
      </c>
      <c r="T8" s="17">
        <f t="shared" si="2"/>
        <v>0</v>
      </c>
      <c r="U8" s="346"/>
      <c r="V8" s="346"/>
      <c r="W8" s="346"/>
      <c r="X8" s="346"/>
      <c r="Y8" s="346"/>
      <c r="Z8" s="352"/>
      <c r="AA8" s="340"/>
      <c r="AB8" s="182" t="e">
        <f>+IF(#REF!&gt;L8,"SUPERADA",IF(#REF!=L8,"EQUILIBRADA",IF(#REF!&lt;L8,"PARA MEJORAR")))</f>
        <v>#REF!</v>
      </c>
      <c r="AC8" s="354"/>
      <c r="AD8" s="343"/>
      <c r="AE8" s="353"/>
      <c r="AF8" s="347"/>
      <c r="AG8" s="355"/>
    </row>
    <row r="9" spans="1:34" ht="50.1" customHeight="1" x14ac:dyDescent="0.25">
      <c r="A9" s="336"/>
      <c r="B9" s="335"/>
      <c r="C9" s="319"/>
      <c r="D9" s="319"/>
      <c r="E9" s="332"/>
      <c r="F9" s="337"/>
      <c r="G9" s="337"/>
      <c r="H9" s="329"/>
      <c r="I9" s="332"/>
      <c r="J9" s="333"/>
      <c r="K9" s="168" t="s">
        <v>37</v>
      </c>
      <c r="L9" s="169">
        <v>0</v>
      </c>
      <c r="M9" s="169">
        <v>0</v>
      </c>
      <c r="N9" s="169">
        <v>0</v>
      </c>
      <c r="O9" s="169">
        <v>0</v>
      </c>
      <c r="P9" s="149">
        <v>0</v>
      </c>
      <c r="Q9" s="149">
        <v>0</v>
      </c>
      <c r="R9" s="17"/>
      <c r="S9" s="17"/>
      <c r="T9" s="17"/>
      <c r="U9" s="175"/>
      <c r="V9" s="175"/>
      <c r="W9" s="175"/>
      <c r="X9" s="175"/>
      <c r="Y9" s="175"/>
      <c r="Z9" s="352"/>
      <c r="AA9" s="176"/>
      <c r="AB9" s="182"/>
      <c r="AC9" s="177"/>
      <c r="AD9" s="178"/>
      <c r="AE9" s="353"/>
      <c r="AF9" s="347"/>
      <c r="AG9" s="198"/>
    </row>
    <row r="10" spans="1:34" ht="96.75" customHeight="1" x14ac:dyDescent="0.25">
      <c r="A10" s="336"/>
      <c r="B10" s="335"/>
      <c r="C10" s="334" t="s">
        <v>870</v>
      </c>
      <c r="D10" s="334" t="s">
        <v>862</v>
      </c>
      <c r="E10" s="332" t="s">
        <v>861</v>
      </c>
      <c r="F10" s="337"/>
      <c r="G10" s="337"/>
      <c r="H10" s="329"/>
      <c r="I10" s="332" t="s">
        <v>861</v>
      </c>
      <c r="J10" s="333"/>
      <c r="K10" s="168"/>
      <c r="L10" s="169"/>
      <c r="M10" s="169"/>
      <c r="N10" s="169"/>
      <c r="O10" s="169"/>
      <c r="P10" s="149"/>
      <c r="Q10" s="149"/>
      <c r="R10" s="17"/>
      <c r="S10" s="17"/>
      <c r="T10" s="17"/>
      <c r="U10" s="175"/>
      <c r="V10" s="175"/>
      <c r="W10" s="175"/>
      <c r="X10" s="175"/>
      <c r="Y10" s="175"/>
      <c r="Z10" s="352"/>
      <c r="AA10" s="176"/>
      <c r="AB10" s="182"/>
      <c r="AC10" s="177"/>
      <c r="AD10" s="178"/>
      <c r="AE10" s="353"/>
      <c r="AF10" s="347"/>
      <c r="AG10" s="198"/>
    </row>
    <row r="11" spans="1:34" ht="102" customHeight="1" x14ac:dyDescent="0.25">
      <c r="A11" s="336"/>
      <c r="B11" s="335"/>
      <c r="C11" s="334"/>
      <c r="D11" s="334"/>
      <c r="E11" s="332"/>
      <c r="F11" s="337"/>
      <c r="G11" s="337"/>
      <c r="H11" s="329"/>
      <c r="I11" s="332"/>
      <c r="J11" s="333"/>
      <c r="K11" s="168"/>
      <c r="L11" s="169"/>
      <c r="M11" s="169"/>
      <c r="N11" s="169"/>
      <c r="O11" s="169"/>
      <c r="P11" s="149"/>
      <c r="Q11" s="149"/>
      <c r="R11" s="17"/>
      <c r="S11" s="17"/>
      <c r="T11" s="17"/>
      <c r="U11" s="175"/>
      <c r="V11" s="175"/>
      <c r="W11" s="175"/>
      <c r="X11" s="175"/>
      <c r="Y11" s="175"/>
      <c r="Z11" s="352"/>
      <c r="AA11" s="176"/>
      <c r="AB11" s="182"/>
      <c r="AC11" s="177"/>
      <c r="AD11" s="178"/>
      <c r="AE11" s="353"/>
      <c r="AF11" s="347"/>
      <c r="AG11" s="198"/>
    </row>
    <row r="12" spans="1:34" ht="50.1" customHeight="1" x14ac:dyDescent="0.25">
      <c r="A12" s="336"/>
      <c r="B12" s="335"/>
      <c r="C12" s="334"/>
      <c r="D12" s="323" t="s">
        <v>871</v>
      </c>
      <c r="E12" s="320" t="s">
        <v>872</v>
      </c>
      <c r="F12" s="326"/>
      <c r="G12" s="326"/>
      <c r="H12" s="326"/>
      <c r="I12" s="345" t="s">
        <v>873</v>
      </c>
      <c r="J12" s="333"/>
      <c r="K12" s="173" t="s">
        <v>36</v>
      </c>
      <c r="L12" s="174">
        <v>0</v>
      </c>
      <c r="M12" s="174">
        <v>0.3</v>
      </c>
      <c r="N12" s="174">
        <v>0.6</v>
      </c>
      <c r="O12" s="174">
        <v>1</v>
      </c>
      <c r="P12" s="149">
        <v>0</v>
      </c>
      <c r="Q12" s="149">
        <v>0</v>
      </c>
      <c r="R12" s="149"/>
      <c r="S12" s="149"/>
      <c r="T12" s="149"/>
      <c r="U12" s="181"/>
      <c r="V12" s="181"/>
      <c r="W12" s="181"/>
      <c r="X12" s="181"/>
      <c r="Y12" s="181"/>
      <c r="Z12" s="352"/>
      <c r="AA12" s="340"/>
      <c r="AB12" s="182"/>
      <c r="AC12" s="183"/>
      <c r="AD12" s="178"/>
      <c r="AE12" s="353"/>
      <c r="AF12" s="347"/>
      <c r="AG12" s="200"/>
    </row>
    <row r="13" spans="1:34" ht="50.1" customHeight="1" x14ac:dyDescent="0.25">
      <c r="A13" s="336"/>
      <c r="B13" s="335"/>
      <c r="C13" s="334"/>
      <c r="D13" s="324"/>
      <c r="E13" s="321"/>
      <c r="F13" s="327"/>
      <c r="G13" s="327"/>
      <c r="H13" s="327"/>
      <c r="I13" s="345"/>
      <c r="J13" s="333"/>
      <c r="K13" s="168" t="s">
        <v>37</v>
      </c>
      <c r="L13" s="169">
        <v>0</v>
      </c>
      <c r="M13" s="169">
        <v>0</v>
      </c>
      <c r="N13" s="169">
        <v>0</v>
      </c>
      <c r="O13" s="169">
        <v>0</v>
      </c>
      <c r="P13" s="149">
        <v>0</v>
      </c>
      <c r="Q13" s="149">
        <v>0</v>
      </c>
      <c r="R13" s="149"/>
      <c r="S13" s="149"/>
      <c r="T13" s="149"/>
      <c r="U13" s="181"/>
      <c r="V13" s="181"/>
      <c r="W13" s="181"/>
      <c r="X13" s="181"/>
      <c r="Y13" s="181"/>
      <c r="Z13" s="352"/>
      <c r="AA13" s="340"/>
      <c r="AB13" s="182"/>
      <c r="AC13" s="183"/>
      <c r="AD13" s="178"/>
      <c r="AE13" s="353"/>
      <c r="AF13" s="347"/>
      <c r="AG13" s="200"/>
    </row>
    <row r="14" spans="1:34" ht="50.1" customHeight="1" x14ac:dyDescent="0.25">
      <c r="A14" s="336"/>
      <c r="B14" s="335"/>
      <c r="C14" s="334"/>
      <c r="D14" s="324"/>
      <c r="E14" s="321"/>
      <c r="F14" s="327"/>
      <c r="G14" s="327"/>
      <c r="H14" s="327"/>
      <c r="I14" s="345" t="s">
        <v>874</v>
      </c>
      <c r="J14" s="333"/>
      <c r="K14" s="173" t="s">
        <v>36</v>
      </c>
      <c r="L14" s="174">
        <v>0</v>
      </c>
      <c r="M14" s="174">
        <v>0.3</v>
      </c>
      <c r="N14" s="174">
        <v>0.6</v>
      </c>
      <c r="O14" s="174">
        <v>1</v>
      </c>
      <c r="P14" s="149">
        <v>0</v>
      </c>
      <c r="Q14" s="149">
        <v>0</v>
      </c>
      <c r="R14" s="149"/>
      <c r="S14" s="149"/>
      <c r="T14" s="149"/>
      <c r="U14" s="181"/>
      <c r="V14" s="181"/>
      <c r="W14" s="181"/>
      <c r="X14" s="181"/>
      <c r="Y14" s="181"/>
      <c r="Z14" s="352"/>
      <c r="AA14" s="340"/>
      <c r="AB14" s="182"/>
      <c r="AC14" s="183"/>
      <c r="AD14" s="178"/>
      <c r="AE14" s="353"/>
      <c r="AF14" s="347"/>
      <c r="AG14" s="200"/>
    </row>
    <row r="15" spans="1:34" ht="50.1" customHeight="1" x14ac:dyDescent="0.25">
      <c r="A15" s="336"/>
      <c r="B15" s="335"/>
      <c r="C15" s="334"/>
      <c r="D15" s="325"/>
      <c r="E15" s="322"/>
      <c r="F15" s="328"/>
      <c r="G15" s="328"/>
      <c r="H15" s="328"/>
      <c r="I15" s="345"/>
      <c r="J15" s="333"/>
      <c r="K15" s="168" t="s">
        <v>37</v>
      </c>
      <c r="L15" s="169">
        <v>0</v>
      </c>
      <c r="M15" s="169">
        <v>0</v>
      </c>
      <c r="N15" s="169">
        <v>0</v>
      </c>
      <c r="O15" s="169">
        <v>0</v>
      </c>
      <c r="P15" s="149">
        <v>0</v>
      </c>
      <c r="Q15" s="149">
        <v>0</v>
      </c>
      <c r="R15" s="149"/>
      <c r="S15" s="149"/>
      <c r="T15" s="149"/>
      <c r="U15" s="181"/>
      <c r="V15" s="181"/>
      <c r="W15" s="181"/>
      <c r="X15" s="181"/>
      <c r="Y15" s="181"/>
      <c r="Z15" s="352"/>
      <c r="AA15" s="340"/>
      <c r="AB15" s="182"/>
      <c r="AC15" s="183"/>
      <c r="AD15" s="178"/>
      <c r="AE15" s="353"/>
      <c r="AF15" s="347"/>
      <c r="AG15" s="200"/>
    </row>
    <row r="16" spans="1:34" ht="50.1" customHeight="1" x14ac:dyDescent="0.25">
      <c r="A16" s="336"/>
      <c r="B16" s="335"/>
      <c r="C16" s="334"/>
      <c r="D16" s="334" t="s">
        <v>875</v>
      </c>
      <c r="E16" s="332" t="s">
        <v>861</v>
      </c>
      <c r="F16" s="329"/>
      <c r="G16" s="329"/>
      <c r="H16" s="329"/>
      <c r="I16" s="332" t="s">
        <v>861</v>
      </c>
      <c r="J16" s="333"/>
      <c r="K16" s="173" t="s">
        <v>36</v>
      </c>
      <c r="L16" s="174">
        <v>0</v>
      </c>
      <c r="M16" s="174">
        <v>0.3</v>
      </c>
      <c r="N16" s="174">
        <v>0.6</v>
      </c>
      <c r="O16" s="174">
        <v>1</v>
      </c>
      <c r="P16" s="149">
        <v>0</v>
      </c>
      <c r="Q16" s="149">
        <v>0</v>
      </c>
      <c r="R16" s="149"/>
      <c r="S16" s="149"/>
      <c r="T16" s="149"/>
      <c r="U16" s="181"/>
      <c r="V16" s="181"/>
      <c r="W16" s="181"/>
      <c r="X16" s="181"/>
      <c r="Y16" s="181"/>
      <c r="Z16" s="352"/>
      <c r="AA16" s="340"/>
      <c r="AB16" s="182"/>
      <c r="AC16" s="183"/>
      <c r="AD16" s="178"/>
      <c r="AE16" s="353"/>
      <c r="AF16" s="347"/>
      <c r="AG16" s="200"/>
    </row>
    <row r="17" spans="1:33" ht="50.1" customHeight="1" x14ac:dyDescent="0.25">
      <c r="A17" s="336"/>
      <c r="B17" s="335"/>
      <c r="C17" s="334"/>
      <c r="D17" s="334"/>
      <c r="E17" s="332"/>
      <c r="F17" s="329"/>
      <c r="G17" s="329"/>
      <c r="H17" s="329"/>
      <c r="I17" s="332"/>
      <c r="J17" s="333"/>
      <c r="K17" s="168" t="s">
        <v>37</v>
      </c>
      <c r="L17" s="169">
        <v>0</v>
      </c>
      <c r="M17" s="169">
        <v>0</v>
      </c>
      <c r="N17" s="169">
        <v>0</v>
      </c>
      <c r="O17" s="169">
        <v>0</v>
      </c>
      <c r="P17" s="149">
        <v>0</v>
      </c>
      <c r="Q17" s="149">
        <v>0</v>
      </c>
      <c r="R17" s="149"/>
      <c r="S17" s="149"/>
      <c r="T17" s="149"/>
      <c r="U17" s="181"/>
      <c r="V17" s="181"/>
      <c r="W17" s="181"/>
      <c r="X17" s="181"/>
      <c r="Y17" s="181"/>
      <c r="Z17" s="352"/>
      <c r="AA17" s="340"/>
      <c r="AB17" s="182"/>
      <c r="AC17" s="183"/>
      <c r="AD17" s="178"/>
      <c r="AE17" s="353"/>
      <c r="AF17" s="347"/>
      <c r="AG17" s="200"/>
    </row>
    <row r="18" spans="1:33" ht="50.1" customHeight="1" x14ac:dyDescent="0.25">
      <c r="A18" s="336"/>
      <c r="B18" s="335"/>
      <c r="C18" s="334"/>
      <c r="D18" s="334" t="s">
        <v>876</v>
      </c>
      <c r="E18" s="332" t="s">
        <v>861</v>
      </c>
      <c r="F18" s="329"/>
      <c r="G18" s="329"/>
      <c r="H18" s="329"/>
      <c r="I18" s="332" t="s">
        <v>861</v>
      </c>
      <c r="J18" s="333"/>
      <c r="K18" s="173" t="s">
        <v>36</v>
      </c>
      <c r="L18" s="174">
        <v>0</v>
      </c>
      <c r="M18" s="174">
        <v>0.3</v>
      </c>
      <c r="N18" s="174">
        <v>0.6</v>
      </c>
      <c r="O18" s="174">
        <v>1</v>
      </c>
      <c r="P18" s="149">
        <v>0</v>
      </c>
      <c r="Q18" s="149">
        <v>0</v>
      </c>
      <c r="R18" s="149"/>
      <c r="S18" s="149"/>
      <c r="T18" s="149"/>
      <c r="U18" s="181"/>
      <c r="V18" s="181"/>
      <c r="W18" s="181"/>
      <c r="X18" s="181"/>
      <c r="Y18" s="181"/>
      <c r="Z18" s="352"/>
      <c r="AA18" s="340"/>
      <c r="AB18" s="182"/>
      <c r="AC18" s="183"/>
      <c r="AD18" s="178"/>
      <c r="AE18" s="353"/>
      <c r="AF18" s="347"/>
      <c r="AG18" s="200"/>
    </row>
    <row r="19" spans="1:33" ht="50.1" customHeight="1" x14ac:dyDescent="0.25">
      <c r="A19" s="336"/>
      <c r="B19" s="335"/>
      <c r="C19" s="334"/>
      <c r="D19" s="334"/>
      <c r="E19" s="332"/>
      <c r="F19" s="329"/>
      <c r="G19" s="329"/>
      <c r="H19" s="329"/>
      <c r="I19" s="332"/>
      <c r="J19" s="333"/>
      <c r="K19" s="168" t="s">
        <v>37</v>
      </c>
      <c r="L19" s="169">
        <v>0</v>
      </c>
      <c r="M19" s="169">
        <v>0</v>
      </c>
      <c r="N19" s="169">
        <v>0</v>
      </c>
      <c r="O19" s="169">
        <v>0</v>
      </c>
      <c r="P19" s="149">
        <v>0</v>
      </c>
      <c r="Q19" s="149">
        <v>0</v>
      </c>
      <c r="R19" s="149"/>
      <c r="S19" s="149"/>
      <c r="T19" s="149"/>
      <c r="U19" s="181"/>
      <c r="V19" s="181"/>
      <c r="W19" s="181"/>
      <c r="X19" s="181"/>
      <c r="Y19" s="181"/>
      <c r="Z19" s="352"/>
      <c r="AA19" s="340"/>
      <c r="AB19" s="182"/>
      <c r="AC19" s="183"/>
      <c r="AD19" s="178"/>
      <c r="AE19" s="353"/>
      <c r="AF19" s="347"/>
      <c r="AG19" s="200"/>
    </row>
    <row r="20" spans="1:33" ht="50.1" customHeight="1" x14ac:dyDescent="0.25">
      <c r="A20" s="336"/>
      <c r="B20" s="335"/>
      <c r="C20" s="334"/>
      <c r="D20" s="334" t="s">
        <v>877</v>
      </c>
      <c r="E20" s="332" t="s">
        <v>861</v>
      </c>
      <c r="F20" s="329"/>
      <c r="G20" s="329"/>
      <c r="H20" s="329"/>
      <c r="I20" s="332" t="s">
        <v>861</v>
      </c>
      <c r="J20" s="333"/>
      <c r="K20" s="173" t="s">
        <v>36</v>
      </c>
      <c r="L20" s="174">
        <v>0</v>
      </c>
      <c r="M20" s="174">
        <v>0.3</v>
      </c>
      <c r="N20" s="174">
        <v>0.6</v>
      </c>
      <c r="O20" s="174">
        <v>1</v>
      </c>
      <c r="P20" s="149">
        <v>0</v>
      </c>
      <c r="Q20" s="149">
        <v>0</v>
      </c>
      <c r="R20" s="149"/>
      <c r="S20" s="149"/>
      <c r="T20" s="149"/>
      <c r="U20" s="181"/>
      <c r="V20" s="181"/>
      <c r="W20" s="181"/>
      <c r="X20" s="181"/>
      <c r="Y20" s="181"/>
      <c r="Z20" s="352"/>
      <c r="AA20" s="340"/>
      <c r="AB20" s="182"/>
      <c r="AC20" s="183"/>
      <c r="AD20" s="178"/>
      <c r="AE20" s="353"/>
      <c r="AF20" s="347"/>
      <c r="AG20" s="200"/>
    </row>
    <row r="21" spans="1:33" ht="50.1" customHeight="1" x14ac:dyDescent="0.25">
      <c r="A21" s="336"/>
      <c r="B21" s="335"/>
      <c r="C21" s="334"/>
      <c r="D21" s="334"/>
      <c r="E21" s="332"/>
      <c r="F21" s="329"/>
      <c r="G21" s="329"/>
      <c r="H21" s="329"/>
      <c r="I21" s="332"/>
      <c r="J21" s="333"/>
      <c r="K21" s="168" t="s">
        <v>37</v>
      </c>
      <c r="L21" s="169">
        <v>0</v>
      </c>
      <c r="M21" s="169">
        <v>0</v>
      </c>
      <c r="N21" s="169">
        <v>0</v>
      </c>
      <c r="O21" s="169">
        <v>0</v>
      </c>
      <c r="P21" s="149">
        <v>0</v>
      </c>
      <c r="Q21" s="149">
        <v>0</v>
      </c>
      <c r="R21" s="149"/>
      <c r="S21" s="149"/>
      <c r="T21" s="149"/>
      <c r="U21" s="181"/>
      <c r="V21" s="181"/>
      <c r="W21" s="181"/>
      <c r="X21" s="181"/>
      <c r="Y21" s="181"/>
      <c r="Z21" s="352"/>
      <c r="AA21" s="340"/>
      <c r="AB21" s="182"/>
      <c r="AC21" s="183"/>
      <c r="AD21" s="178"/>
      <c r="AE21" s="353"/>
      <c r="AF21" s="347"/>
      <c r="AG21" s="200"/>
    </row>
    <row r="22" spans="1:33" ht="50.1" customHeight="1" x14ac:dyDescent="0.25">
      <c r="A22" s="336"/>
      <c r="B22" s="335"/>
      <c r="C22" s="334"/>
      <c r="D22" s="334" t="s">
        <v>878</v>
      </c>
      <c r="E22" s="332" t="s">
        <v>861</v>
      </c>
      <c r="F22" s="329"/>
      <c r="G22" s="329"/>
      <c r="H22" s="329"/>
      <c r="I22" s="332" t="s">
        <v>861</v>
      </c>
      <c r="J22" s="333"/>
      <c r="K22" s="173" t="s">
        <v>36</v>
      </c>
      <c r="L22" s="174">
        <v>0</v>
      </c>
      <c r="M22" s="174">
        <v>0.3</v>
      </c>
      <c r="N22" s="174">
        <v>0.6</v>
      </c>
      <c r="O22" s="174">
        <v>1</v>
      </c>
      <c r="P22" s="149">
        <v>0</v>
      </c>
      <c r="Q22" s="149">
        <v>0</v>
      </c>
      <c r="R22" s="17">
        <f t="shared" ref="R22" si="7">SUM(N22:N22)*J22</f>
        <v>0</v>
      </c>
      <c r="S22" s="17">
        <f t="shared" ref="S22" si="8">SUM(O22:O22)*J22</f>
        <v>0</v>
      </c>
      <c r="T22" s="17">
        <f t="shared" si="2"/>
        <v>0</v>
      </c>
      <c r="U22" s="339" t="e">
        <f>+P27+P29+P25+#REF!</f>
        <v>#REF!</v>
      </c>
      <c r="V22" s="339" t="e">
        <f>+Q27+Q29+Q25+#REF!</f>
        <v>#REF!</v>
      </c>
      <c r="W22" s="339" t="e">
        <f>+R27+R29+R25+#REF!</f>
        <v>#REF!</v>
      </c>
      <c r="X22" s="339" t="e">
        <f>+S27+S29+S25+#REF!</f>
        <v>#REF!</v>
      </c>
      <c r="Y22" s="339" t="e">
        <f>MAX(U22:X29)</f>
        <v>#REF!</v>
      </c>
      <c r="Z22" s="352"/>
      <c r="AA22" s="340"/>
      <c r="AB22" s="341" t="str">
        <f t="shared" ref="AB22" si="9">+IF(L25&gt;L22,"SUPERADA",IF(L25=L22,"EQUILIBRADA",IF(L25&lt;L22,"PARA MEJORAR")))</f>
        <v>EQUILIBRADA</v>
      </c>
      <c r="AC22" s="342" t="str">
        <f>IF(COUNTIF(AB22:AB29,"PARA MEJORAR")&gt;1,"PARA MEJORAR","BIEN")</f>
        <v>BIEN</v>
      </c>
      <c r="AD22" s="343" t="str">
        <f>IF(COUNTIF(AC22:AC29,"PARA MEJORAR")&gt;=1,"PARA MEJORAR","BIEN")</f>
        <v>BIEN</v>
      </c>
      <c r="AE22" s="353"/>
      <c r="AF22" s="347"/>
      <c r="AG22" s="344"/>
    </row>
    <row r="23" spans="1:33" ht="81.75" customHeight="1" x14ac:dyDescent="0.25">
      <c r="A23" s="336"/>
      <c r="B23" s="335"/>
      <c r="C23" s="334"/>
      <c r="D23" s="334"/>
      <c r="E23" s="332"/>
      <c r="F23" s="329"/>
      <c r="G23" s="329"/>
      <c r="H23" s="329"/>
      <c r="I23" s="332"/>
      <c r="J23" s="333"/>
      <c r="K23" s="168" t="s">
        <v>37</v>
      </c>
      <c r="L23" s="169">
        <v>0</v>
      </c>
      <c r="M23" s="169">
        <v>0</v>
      </c>
      <c r="N23" s="169">
        <v>0</v>
      </c>
      <c r="O23" s="169">
        <v>0</v>
      </c>
      <c r="P23" s="149">
        <v>0</v>
      </c>
      <c r="Q23" s="149">
        <v>0</v>
      </c>
      <c r="R23" s="17"/>
      <c r="S23" s="17"/>
      <c r="T23" s="17"/>
      <c r="U23" s="339"/>
      <c r="V23" s="339"/>
      <c r="W23" s="339"/>
      <c r="X23" s="339"/>
      <c r="Y23" s="339"/>
      <c r="Z23" s="352"/>
      <c r="AA23" s="340"/>
      <c r="AB23" s="341"/>
      <c r="AC23" s="342"/>
      <c r="AD23" s="343"/>
      <c r="AE23" s="353"/>
      <c r="AF23" s="347"/>
      <c r="AG23" s="344"/>
    </row>
    <row r="24" spans="1:33" ht="77.25" customHeight="1" x14ac:dyDescent="0.25">
      <c r="A24" s="336"/>
      <c r="B24" s="335"/>
      <c r="C24" s="334" t="s">
        <v>879</v>
      </c>
      <c r="D24" s="334" t="s">
        <v>880</v>
      </c>
      <c r="E24" s="338" t="s">
        <v>881</v>
      </c>
      <c r="F24" s="329"/>
      <c r="G24" s="329"/>
      <c r="H24" s="329"/>
      <c r="I24" s="332" t="s">
        <v>861</v>
      </c>
      <c r="J24" s="333"/>
      <c r="K24" s="173" t="s">
        <v>36</v>
      </c>
      <c r="L24" s="174">
        <v>0</v>
      </c>
      <c r="M24" s="174">
        <v>0.3</v>
      </c>
      <c r="N24" s="174">
        <v>0.6</v>
      </c>
      <c r="O24" s="174">
        <v>1</v>
      </c>
      <c r="P24" s="149">
        <v>0</v>
      </c>
      <c r="Q24" s="149">
        <v>0</v>
      </c>
      <c r="R24" s="17"/>
      <c r="S24" s="17"/>
      <c r="T24" s="17"/>
      <c r="U24" s="339"/>
      <c r="V24" s="339"/>
      <c r="W24" s="339"/>
      <c r="X24" s="339"/>
      <c r="Y24" s="339"/>
      <c r="Z24" s="352"/>
      <c r="AA24" s="340"/>
      <c r="AB24" s="341"/>
      <c r="AC24" s="342"/>
      <c r="AD24" s="343"/>
      <c r="AE24" s="353"/>
      <c r="AF24" s="347"/>
      <c r="AG24" s="344"/>
    </row>
    <row r="25" spans="1:33" ht="87.75" customHeight="1" x14ac:dyDescent="0.25">
      <c r="A25" s="336"/>
      <c r="B25" s="335"/>
      <c r="C25" s="334"/>
      <c r="D25" s="334"/>
      <c r="E25" s="338"/>
      <c r="F25" s="329"/>
      <c r="G25" s="329"/>
      <c r="H25" s="329"/>
      <c r="I25" s="332"/>
      <c r="J25" s="333"/>
      <c r="K25" s="168" t="s">
        <v>37</v>
      </c>
      <c r="L25" s="169">
        <v>0</v>
      </c>
      <c r="M25" s="169">
        <v>0</v>
      </c>
      <c r="N25" s="169">
        <v>0</v>
      </c>
      <c r="O25" s="169">
        <v>0</v>
      </c>
      <c r="P25" s="149">
        <v>0</v>
      </c>
      <c r="Q25" s="149">
        <v>0</v>
      </c>
      <c r="R25" s="149">
        <f t="shared" ref="R25" si="10">SUM(N25:N25)*J22</f>
        <v>0</v>
      </c>
      <c r="S25" s="149">
        <f t="shared" ref="S25" si="11">SUM(O25:O25)*J22</f>
        <v>0</v>
      </c>
      <c r="T25" s="149">
        <f t="shared" si="2"/>
        <v>0</v>
      </c>
      <c r="U25" s="339"/>
      <c r="V25" s="339"/>
      <c r="W25" s="339"/>
      <c r="X25" s="339"/>
      <c r="Y25" s="339"/>
      <c r="Z25" s="352"/>
      <c r="AA25" s="340"/>
      <c r="AB25" s="341"/>
      <c r="AC25" s="342"/>
      <c r="AD25" s="343"/>
      <c r="AE25" s="353"/>
      <c r="AF25" s="347"/>
      <c r="AG25" s="344"/>
    </row>
    <row r="26" spans="1:33" ht="50.1" customHeight="1" x14ac:dyDescent="0.25">
      <c r="A26" s="336"/>
      <c r="B26" s="335"/>
      <c r="C26" s="334"/>
      <c r="D26" s="334" t="s">
        <v>882</v>
      </c>
      <c r="E26" s="338" t="s">
        <v>883</v>
      </c>
      <c r="F26" s="329"/>
      <c r="G26" s="329"/>
      <c r="H26" s="329"/>
      <c r="I26" s="332" t="s">
        <v>861</v>
      </c>
      <c r="J26" s="333"/>
      <c r="K26" s="173" t="s">
        <v>36</v>
      </c>
      <c r="L26" s="174">
        <v>0</v>
      </c>
      <c r="M26" s="174">
        <v>0.2</v>
      </c>
      <c r="N26" s="174">
        <v>0.5</v>
      </c>
      <c r="O26" s="174">
        <v>1</v>
      </c>
      <c r="P26" s="149">
        <v>0</v>
      </c>
      <c r="Q26" s="149">
        <v>0</v>
      </c>
      <c r="R26" s="17" t="e">
        <f>SUM(N26:N26)*#REF!</f>
        <v>#REF!</v>
      </c>
      <c r="S26" s="17" t="e">
        <f>SUM(O26:O26)*#REF!</f>
        <v>#REF!</v>
      </c>
      <c r="T26" s="17" t="e">
        <f t="shared" si="2"/>
        <v>#REF!</v>
      </c>
      <c r="U26" s="339"/>
      <c r="V26" s="339"/>
      <c r="W26" s="339"/>
      <c r="X26" s="339"/>
      <c r="Y26" s="339"/>
      <c r="Z26" s="352"/>
      <c r="AA26" s="340"/>
      <c r="AB26" s="341" t="str">
        <f t="shared" ref="AB26" si="12">+IF(L27&gt;L26,"SUPERADA",IF(L27=L26,"EQUILIBRADA",IF(L27&lt;L26,"PARA MEJORAR")))</f>
        <v>EQUILIBRADA</v>
      </c>
      <c r="AC26" s="342"/>
      <c r="AD26" s="343"/>
      <c r="AE26" s="353"/>
      <c r="AF26" s="347"/>
      <c r="AG26" s="344"/>
    </row>
    <row r="27" spans="1:33" ht="65.25" customHeight="1" x14ac:dyDescent="0.25">
      <c r="A27" s="336"/>
      <c r="B27" s="335"/>
      <c r="C27" s="334"/>
      <c r="D27" s="334"/>
      <c r="E27" s="338"/>
      <c r="F27" s="329"/>
      <c r="G27" s="329"/>
      <c r="H27" s="329"/>
      <c r="I27" s="332"/>
      <c r="J27" s="333"/>
      <c r="K27" s="168" t="s">
        <v>37</v>
      </c>
      <c r="L27" s="169">
        <v>0</v>
      </c>
      <c r="M27" s="169">
        <v>0</v>
      </c>
      <c r="N27" s="169">
        <v>0</v>
      </c>
      <c r="O27" s="169">
        <v>0</v>
      </c>
      <c r="P27" s="149">
        <v>0</v>
      </c>
      <c r="Q27" s="149">
        <v>0</v>
      </c>
      <c r="R27" s="149" t="e">
        <f>SUM(N27:N27)*#REF!</f>
        <v>#REF!</v>
      </c>
      <c r="S27" s="149" t="e">
        <f>SUM(O27:O27)*#REF!</f>
        <v>#REF!</v>
      </c>
      <c r="T27" s="149" t="e">
        <f t="shared" si="2"/>
        <v>#REF!</v>
      </c>
      <c r="U27" s="339"/>
      <c r="V27" s="339"/>
      <c r="W27" s="339"/>
      <c r="X27" s="339"/>
      <c r="Y27" s="339"/>
      <c r="Z27" s="352"/>
      <c r="AA27" s="340"/>
      <c r="AB27" s="341"/>
      <c r="AC27" s="342"/>
      <c r="AD27" s="343"/>
      <c r="AE27" s="353"/>
      <c r="AF27" s="347"/>
      <c r="AG27" s="344"/>
    </row>
    <row r="28" spans="1:33" ht="79.5" customHeight="1" x14ac:dyDescent="0.25">
      <c r="A28" s="336"/>
      <c r="B28" s="335"/>
      <c r="C28" s="334"/>
      <c r="D28" s="334" t="s">
        <v>884</v>
      </c>
      <c r="E28" s="338" t="s">
        <v>885</v>
      </c>
      <c r="F28" s="329"/>
      <c r="G28" s="329"/>
      <c r="H28" s="329"/>
      <c r="I28" s="332" t="s">
        <v>861</v>
      </c>
      <c r="J28" s="333"/>
      <c r="K28" s="173" t="s">
        <v>36</v>
      </c>
      <c r="L28" s="174">
        <v>0</v>
      </c>
      <c r="M28" s="174">
        <v>0.2</v>
      </c>
      <c r="N28" s="174">
        <v>0.5</v>
      </c>
      <c r="O28" s="174">
        <v>1</v>
      </c>
      <c r="P28" s="149">
        <v>0</v>
      </c>
      <c r="Q28" s="149">
        <v>0</v>
      </c>
      <c r="R28" s="17" t="e">
        <f>SUM(N28:N28)*#REF!</f>
        <v>#REF!</v>
      </c>
      <c r="S28" s="17" t="e">
        <f>SUM(O28:O28)*#REF!</f>
        <v>#REF!</v>
      </c>
      <c r="T28" s="17" t="e">
        <f t="shared" si="2"/>
        <v>#REF!</v>
      </c>
      <c r="U28" s="339"/>
      <c r="V28" s="339"/>
      <c r="W28" s="339"/>
      <c r="X28" s="339"/>
      <c r="Y28" s="339"/>
      <c r="Z28" s="352"/>
      <c r="AA28" s="340"/>
      <c r="AB28" s="341" t="str">
        <f t="shared" ref="AB28" si="13">+IF(L29&gt;L28,"SUPERADA",IF(L29=L28,"EQUILIBRADA",IF(L29&lt;L28,"PARA MEJORAR")))</f>
        <v>SUPERADA</v>
      </c>
      <c r="AC28" s="342"/>
      <c r="AD28" s="343"/>
      <c r="AE28" s="353"/>
      <c r="AF28" s="347"/>
      <c r="AG28" s="344"/>
    </row>
    <row r="29" spans="1:33" ht="79.5" customHeight="1" x14ac:dyDescent="0.25">
      <c r="A29" s="336"/>
      <c r="B29" s="335"/>
      <c r="C29" s="334"/>
      <c r="D29" s="334"/>
      <c r="E29" s="338"/>
      <c r="F29" s="329"/>
      <c r="G29" s="329"/>
      <c r="H29" s="329"/>
      <c r="I29" s="332"/>
      <c r="J29" s="333"/>
      <c r="K29" s="168" t="s">
        <v>37</v>
      </c>
      <c r="L29" s="169">
        <v>0.1</v>
      </c>
      <c r="M29" s="169">
        <v>0.1</v>
      </c>
      <c r="N29" s="169">
        <v>0</v>
      </c>
      <c r="O29" s="169">
        <v>0</v>
      </c>
      <c r="P29" s="149">
        <v>0</v>
      </c>
      <c r="Q29" s="149">
        <v>0</v>
      </c>
      <c r="R29" s="149" t="e">
        <f>SUM(N29:N29)*#REF!</f>
        <v>#REF!</v>
      </c>
      <c r="S29" s="149" t="e">
        <f>SUM(O29:O29)*#REF!</f>
        <v>#REF!</v>
      </c>
      <c r="T29" s="149" t="e">
        <f t="shared" si="2"/>
        <v>#REF!</v>
      </c>
      <c r="U29" s="339"/>
      <c r="V29" s="339"/>
      <c r="W29" s="339"/>
      <c r="X29" s="339"/>
      <c r="Y29" s="339"/>
      <c r="Z29" s="352"/>
      <c r="AA29" s="340"/>
      <c r="AB29" s="341"/>
      <c r="AC29" s="342"/>
      <c r="AD29" s="343"/>
      <c r="AE29" s="353"/>
      <c r="AF29" s="347"/>
      <c r="AG29" s="344"/>
    </row>
    <row r="30" spans="1:33" ht="50.1" customHeight="1" x14ac:dyDescent="0.25">
      <c r="A30" s="336"/>
      <c r="B30" s="335"/>
      <c r="C30" s="334" t="s">
        <v>886</v>
      </c>
      <c r="D30" s="323" t="s">
        <v>887</v>
      </c>
      <c r="E30" s="320" t="s">
        <v>888</v>
      </c>
      <c r="F30" s="326"/>
      <c r="G30" s="326"/>
      <c r="H30" s="326"/>
      <c r="I30" s="329" t="s">
        <v>889</v>
      </c>
      <c r="J30" s="333"/>
      <c r="K30" s="173" t="s">
        <v>36</v>
      </c>
      <c r="L30" s="174">
        <v>0</v>
      </c>
      <c r="M30" s="174">
        <v>0.3</v>
      </c>
      <c r="N30" s="174">
        <v>0.75</v>
      </c>
      <c r="O30" s="174">
        <v>1</v>
      </c>
      <c r="P30" s="17" t="e">
        <f>SUM(L30:L30)*#REF!</f>
        <v>#REF!</v>
      </c>
      <c r="Q30" s="17" t="e">
        <f>SUM(M30:M30)*#REF!</f>
        <v>#REF!</v>
      </c>
      <c r="R30" s="17" t="e">
        <f>SUM(N30:N30)*#REF!</f>
        <v>#REF!</v>
      </c>
      <c r="S30" s="17" t="e">
        <f>SUM(O30:O30)*#REF!</f>
        <v>#REF!</v>
      </c>
      <c r="T30" s="17" t="e">
        <f t="shared" si="2"/>
        <v>#REF!</v>
      </c>
      <c r="U30" s="339" t="e">
        <f>+P31+#REF!</f>
        <v>#REF!</v>
      </c>
      <c r="V30" s="339" t="e">
        <f>+Q31+#REF!</f>
        <v>#REF!</v>
      </c>
      <c r="W30" s="339" t="e">
        <f>+R31+#REF!</f>
        <v>#REF!</v>
      </c>
      <c r="X30" s="339" t="e">
        <f>+S31+#REF!</f>
        <v>#REF!</v>
      </c>
      <c r="Y30" s="339" t="e">
        <f>MAX(U30:X31)</f>
        <v>#REF!</v>
      </c>
      <c r="Z30" s="352"/>
      <c r="AA30" s="340"/>
      <c r="AB30" s="341" t="str">
        <f t="shared" ref="AB30" si="14">+IF(L31&gt;L30,"SUPERADA",IF(L31=L30,"EQUILIBRADA",IF(L31&lt;L30,"PARA MEJORAR")))</f>
        <v>EQUILIBRADA</v>
      </c>
      <c r="AC30" s="342" t="str">
        <f>IF(COUNTIF(AB30:AB31,"PARA MEJORAR")&gt;1,"PARA MEJORAR","BIEN")</f>
        <v>BIEN</v>
      </c>
      <c r="AD30" s="343" t="str">
        <f>IF(COUNTIF(AC30:AC31,"PARA MEJORAR")&gt;=1,"PARA MEJORAR","BIEN")</f>
        <v>BIEN</v>
      </c>
      <c r="AE30" s="353"/>
      <c r="AF30" s="347"/>
      <c r="AG30" s="344"/>
    </row>
    <row r="31" spans="1:33" ht="50.1" customHeight="1" x14ac:dyDescent="0.25">
      <c r="A31" s="336"/>
      <c r="B31" s="335"/>
      <c r="C31" s="334"/>
      <c r="D31" s="324"/>
      <c r="E31" s="321"/>
      <c r="F31" s="327"/>
      <c r="G31" s="327"/>
      <c r="H31" s="327"/>
      <c r="I31" s="329"/>
      <c r="J31" s="333"/>
      <c r="K31" s="168" t="s">
        <v>37</v>
      </c>
      <c r="L31" s="169">
        <v>0</v>
      </c>
      <c r="M31" s="169">
        <v>0.4</v>
      </c>
      <c r="N31" s="169">
        <v>0</v>
      </c>
      <c r="O31" s="169">
        <v>0</v>
      </c>
      <c r="P31" s="149" t="e">
        <f>SUM(L31:L31)*#REF!</f>
        <v>#REF!</v>
      </c>
      <c r="Q31" s="149" t="e">
        <f>SUM(M31:M31)*#REF!</f>
        <v>#REF!</v>
      </c>
      <c r="R31" s="149" t="e">
        <f>SUM(N31:N31)*#REF!</f>
        <v>#REF!</v>
      </c>
      <c r="S31" s="149" t="e">
        <f>SUM(O31:O31)*#REF!</f>
        <v>#REF!</v>
      </c>
      <c r="T31" s="149" t="e">
        <f t="shared" si="2"/>
        <v>#REF!</v>
      </c>
      <c r="U31" s="339"/>
      <c r="V31" s="339"/>
      <c r="W31" s="339"/>
      <c r="X31" s="339"/>
      <c r="Y31" s="339"/>
      <c r="Z31" s="352"/>
      <c r="AA31" s="340"/>
      <c r="AB31" s="341"/>
      <c r="AC31" s="342"/>
      <c r="AD31" s="343"/>
      <c r="AE31" s="353"/>
      <c r="AF31" s="347"/>
      <c r="AG31" s="344"/>
    </row>
    <row r="32" spans="1:33" ht="50.1" customHeight="1" x14ac:dyDescent="0.25">
      <c r="A32" s="336"/>
      <c r="B32" s="335"/>
      <c r="C32" s="334"/>
      <c r="D32" s="324"/>
      <c r="E32" s="321"/>
      <c r="F32" s="327"/>
      <c r="G32" s="327"/>
      <c r="H32" s="327"/>
      <c r="I32" s="329" t="s">
        <v>890</v>
      </c>
      <c r="J32" s="333"/>
      <c r="K32" s="173" t="s">
        <v>36</v>
      </c>
      <c r="L32" s="174">
        <v>0</v>
      </c>
      <c r="M32" s="174">
        <v>0.3</v>
      </c>
      <c r="N32" s="174">
        <v>0.75</v>
      </c>
      <c r="O32" s="174">
        <v>1</v>
      </c>
      <c r="P32" s="149"/>
      <c r="Q32" s="149"/>
      <c r="R32" s="149"/>
      <c r="S32" s="149"/>
      <c r="T32" s="149"/>
      <c r="U32" s="181"/>
      <c r="V32" s="181"/>
      <c r="W32" s="181"/>
      <c r="X32" s="181"/>
      <c r="Y32" s="181"/>
      <c r="Z32" s="352"/>
      <c r="AA32" s="340"/>
      <c r="AB32" s="182"/>
      <c r="AC32" s="183"/>
      <c r="AD32" s="178"/>
      <c r="AE32" s="353"/>
      <c r="AF32" s="347"/>
      <c r="AG32" s="200"/>
    </row>
    <row r="33" spans="1:33" ht="50.1" customHeight="1" x14ac:dyDescent="0.25">
      <c r="A33" s="336"/>
      <c r="B33" s="335"/>
      <c r="C33" s="334"/>
      <c r="D33" s="324"/>
      <c r="E33" s="321"/>
      <c r="F33" s="327"/>
      <c r="G33" s="327"/>
      <c r="H33" s="327"/>
      <c r="I33" s="329"/>
      <c r="J33" s="333"/>
      <c r="K33" s="168" t="s">
        <v>37</v>
      </c>
      <c r="L33" s="169">
        <v>0</v>
      </c>
      <c r="M33" s="169">
        <v>0.4</v>
      </c>
      <c r="N33" s="169">
        <v>0</v>
      </c>
      <c r="O33" s="169">
        <v>0</v>
      </c>
      <c r="P33" s="149"/>
      <c r="Q33" s="149"/>
      <c r="R33" s="149"/>
      <c r="S33" s="149"/>
      <c r="T33" s="149"/>
      <c r="U33" s="181"/>
      <c r="V33" s="181"/>
      <c r="W33" s="181"/>
      <c r="X33" s="181"/>
      <c r="Y33" s="181"/>
      <c r="Z33" s="352"/>
      <c r="AA33" s="340"/>
      <c r="AB33" s="182"/>
      <c r="AC33" s="183"/>
      <c r="AD33" s="178"/>
      <c r="AE33" s="353"/>
      <c r="AF33" s="347"/>
      <c r="AG33" s="200"/>
    </row>
    <row r="34" spans="1:33" ht="50.1" customHeight="1" x14ac:dyDescent="0.25">
      <c r="A34" s="336"/>
      <c r="B34" s="335"/>
      <c r="C34" s="334"/>
      <c r="D34" s="324"/>
      <c r="E34" s="321"/>
      <c r="F34" s="327"/>
      <c r="G34" s="327"/>
      <c r="H34" s="327"/>
      <c r="I34" s="329" t="s">
        <v>891</v>
      </c>
      <c r="J34" s="333"/>
      <c r="K34" s="173" t="s">
        <v>36</v>
      </c>
      <c r="L34" s="174">
        <v>0</v>
      </c>
      <c r="M34" s="174">
        <v>0.3</v>
      </c>
      <c r="N34" s="174">
        <v>0.6</v>
      </c>
      <c r="O34" s="174">
        <v>1</v>
      </c>
      <c r="P34" s="149">
        <v>0</v>
      </c>
      <c r="Q34" s="149">
        <v>0</v>
      </c>
      <c r="R34" s="149"/>
      <c r="S34" s="149"/>
      <c r="T34" s="149"/>
      <c r="U34" s="181"/>
      <c r="V34" s="181"/>
      <c r="W34" s="181"/>
      <c r="X34" s="181"/>
      <c r="Y34" s="181"/>
      <c r="Z34" s="352"/>
      <c r="AA34" s="176"/>
      <c r="AB34" s="182"/>
      <c r="AC34" s="183"/>
      <c r="AD34" s="178"/>
      <c r="AE34" s="353"/>
      <c r="AF34" s="347"/>
      <c r="AG34" s="200"/>
    </row>
    <row r="35" spans="1:33" ht="50.1" customHeight="1" x14ac:dyDescent="0.25">
      <c r="A35" s="336"/>
      <c r="B35" s="335"/>
      <c r="C35" s="334"/>
      <c r="D35" s="324"/>
      <c r="E35" s="321"/>
      <c r="F35" s="327"/>
      <c r="G35" s="327"/>
      <c r="H35" s="327"/>
      <c r="I35" s="329"/>
      <c r="J35" s="333"/>
      <c r="K35" s="168" t="s">
        <v>37</v>
      </c>
      <c r="L35" s="169">
        <v>0</v>
      </c>
      <c r="M35" s="169">
        <v>0</v>
      </c>
      <c r="N35" s="169">
        <v>0</v>
      </c>
      <c r="O35" s="169">
        <v>0</v>
      </c>
      <c r="P35" s="149">
        <v>0</v>
      </c>
      <c r="Q35" s="149">
        <v>0</v>
      </c>
      <c r="R35" s="149"/>
      <c r="S35" s="149"/>
      <c r="T35" s="149"/>
      <c r="U35" s="181"/>
      <c r="V35" s="181"/>
      <c r="W35" s="181"/>
      <c r="X35" s="181"/>
      <c r="Y35" s="181"/>
      <c r="Z35" s="352"/>
      <c r="AA35" s="176"/>
      <c r="AB35" s="182"/>
      <c r="AC35" s="183"/>
      <c r="AD35" s="178"/>
      <c r="AE35" s="353"/>
      <c r="AF35" s="347"/>
      <c r="AG35" s="200"/>
    </row>
    <row r="36" spans="1:33" ht="50.1" customHeight="1" x14ac:dyDescent="0.25">
      <c r="A36" s="336"/>
      <c r="B36" s="335"/>
      <c r="C36" s="334"/>
      <c r="D36" s="324"/>
      <c r="E36" s="321"/>
      <c r="F36" s="327"/>
      <c r="G36" s="327"/>
      <c r="H36" s="327"/>
      <c r="I36" s="329" t="s">
        <v>892</v>
      </c>
      <c r="J36" s="333"/>
      <c r="K36" s="173" t="s">
        <v>36</v>
      </c>
      <c r="L36" s="174">
        <v>0</v>
      </c>
      <c r="M36" s="174">
        <v>0.3</v>
      </c>
      <c r="N36" s="174">
        <v>0.6</v>
      </c>
      <c r="O36" s="174">
        <v>1</v>
      </c>
      <c r="P36" s="149">
        <v>0</v>
      </c>
      <c r="Q36" s="149">
        <v>0</v>
      </c>
      <c r="R36" s="149"/>
      <c r="S36" s="149"/>
      <c r="T36" s="149"/>
      <c r="U36" s="181"/>
      <c r="V36" s="181"/>
      <c r="W36" s="181"/>
      <c r="X36" s="181"/>
      <c r="Y36" s="181"/>
      <c r="Z36" s="352"/>
      <c r="AA36" s="176"/>
      <c r="AB36" s="182"/>
      <c r="AC36" s="183"/>
      <c r="AD36" s="178"/>
      <c r="AE36" s="353"/>
      <c r="AF36" s="347"/>
      <c r="AG36" s="200"/>
    </row>
    <row r="37" spans="1:33" ht="50.1" customHeight="1" x14ac:dyDescent="0.25">
      <c r="A37" s="336"/>
      <c r="B37" s="335"/>
      <c r="C37" s="334"/>
      <c r="D37" s="324"/>
      <c r="E37" s="321"/>
      <c r="F37" s="327"/>
      <c r="G37" s="327"/>
      <c r="H37" s="327"/>
      <c r="I37" s="329"/>
      <c r="J37" s="333"/>
      <c r="K37" s="168" t="s">
        <v>37</v>
      </c>
      <c r="L37" s="169">
        <v>0</v>
      </c>
      <c r="M37" s="169">
        <v>0</v>
      </c>
      <c r="N37" s="169">
        <v>0</v>
      </c>
      <c r="O37" s="169">
        <v>0</v>
      </c>
      <c r="P37" s="149">
        <v>0</v>
      </c>
      <c r="Q37" s="149">
        <v>0</v>
      </c>
      <c r="R37" s="149"/>
      <c r="S37" s="149"/>
      <c r="T37" s="149"/>
      <c r="U37" s="181"/>
      <c r="V37" s="181"/>
      <c r="W37" s="181"/>
      <c r="X37" s="181"/>
      <c r="Y37" s="181"/>
      <c r="Z37" s="352"/>
      <c r="AA37" s="176"/>
      <c r="AB37" s="182"/>
      <c r="AC37" s="183"/>
      <c r="AD37" s="178"/>
      <c r="AE37" s="353"/>
      <c r="AF37" s="347"/>
      <c r="AG37" s="200"/>
    </row>
    <row r="38" spans="1:33" ht="50.1" customHeight="1" x14ac:dyDescent="0.25">
      <c r="A38" s="336"/>
      <c r="B38" s="335"/>
      <c r="C38" s="334"/>
      <c r="D38" s="324"/>
      <c r="E38" s="321"/>
      <c r="F38" s="327"/>
      <c r="G38" s="327"/>
      <c r="H38" s="327"/>
      <c r="I38" s="329" t="s">
        <v>893</v>
      </c>
      <c r="J38" s="333"/>
      <c r="K38" s="173" t="s">
        <v>36</v>
      </c>
      <c r="L38" s="174">
        <v>0</v>
      </c>
      <c r="M38" s="174">
        <v>0.3</v>
      </c>
      <c r="N38" s="174">
        <v>0.6</v>
      </c>
      <c r="O38" s="174">
        <v>1</v>
      </c>
      <c r="P38" s="149">
        <v>0</v>
      </c>
      <c r="Q38" s="149">
        <v>0</v>
      </c>
      <c r="R38" s="149"/>
      <c r="S38" s="149"/>
      <c r="T38" s="149"/>
      <c r="U38" s="181"/>
      <c r="V38" s="181"/>
      <c r="W38" s="181"/>
      <c r="X38" s="181"/>
      <c r="Y38" s="181"/>
      <c r="Z38" s="352"/>
      <c r="AA38" s="176"/>
      <c r="AB38" s="182"/>
      <c r="AC38" s="183"/>
      <c r="AD38" s="178"/>
      <c r="AE38" s="353"/>
      <c r="AF38" s="347"/>
      <c r="AG38" s="200"/>
    </row>
    <row r="39" spans="1:33" ht="50.1" customHeight="1" x14ac:dyDescent="0.25">
      <c r="A39" s="336"/>
      <c r="B39" s="335"/>
      <c r="C39" s="334"/>
      <c r="D39" s="324"/>
      <c r="E39" s="321"/>
      <c r="F39" s="327"/>
      <c r="G39" s="327"/>
      <c r="H39" s="327"/>
      <c r="I39" s="329"/>
      <c r="J39" s="333"/>
      <c r="K39" s="168" t="s">
        <v>37</v>
      </c>
      <c r="L39" s="169">
        <v>0</v>
      </c>
      <c r="M39" s="169">
        <v>0</v>
      </c>
      <c r="N39" s="169">
        <v>0</v>
      </c>
      <c r="O39" s="169">
        <v>0</v>
      </c>
      <c r="P39" s="149">
        <v>0</v>
      </c>
      <c r="Q39" s="149">
        <v>0</v>
      </c>
      <c r="R39" s="149"/>
      <c r="S39" s="149"/>
      <c r="T39" s="149"/>
      <c r="U39" s="181"/>
      <c r="V39" s="181"/>
      <c r="W39" s="181"/>
      <c r="X39" s="181"/>
      <c r="Y39" s="181"/>
      <c r="Z39" s="352"/>
      <c r="AA39" s="176"/>
      <c r="AB39" s="182"/>
      <c r="AC39" s="183"/>
      <c r="AD39" s="178"/>
      <c r="AE39" s="353"/>
      <c r="AF39" s="347"/>
      <c r="AG39" s="200"/>
    </row>
    <row r="40" spans="1:33" ht="50.1" customHeight="1" x14ac:dyDescent="0.25">
      <c r="A40" s="336"/>
      <c r="B40" s="335"/>
      <c r="C40" s="334"/>
      <c r="D40" s="324"/>
      <c r="E40" s="321"/>
      <c r="F40" s="327"/>
      <c r="G40" s="327"/>
      <c r="H40" s="327"/>
      <c r="I40" s="326" t="s">
        <v>894</v>
      </c>
      <c r="J40" s="333"/>
      <c r="K40" s="173" t="s">
        <v>36</v>
      </c>
      <c r="L40" s="174">
        <v>0</v>
      </c>
      <c r="M40" s="174">
        <v>0.3</v>
      </c>
      <c r="N40" s="174">
        <v>0.6</v>
      </c>
      <c r="O40" s="174">
        <v>1</v>
      </c>
      <c r="P40" s="149">
        <v>0</v>
      </c>
      <c r="Q40" s="149">
        <v>0</v>
      </c>
      <c r="R40" s="149"/>
      <c r="S40" s="149"/>
      <c r="T40" s="149"/>
      <c r="U40" s="181"/>
      <c r="V40" s="181"/>
      <c r="W40" s="181"/>
      <c r="X40" s="181"/>
      <c r="Y40" s="181"/>
      <c r="Z40" s="352"/>
      <c r="AA40" s="176"/>
      <c r="AB40" s="182"/>
      <c r="AC40" s="183"/>
      <c r="AD40" s="178"/>
      <c r="AE40" s="353"/>
      <c r="AF40" s="347"/>
      <c r="AG40" s="200"/>
    </row>
    <row r="41" spans="1:33" ht="50.1" customHeight="1" x14ac:dyDescent="0.25">
      <c r="A41" s="336"/>
      <c r="B41" s="335"/>
      <c r="C41" s="334"/>
      <c r="D41" s="325"/>
      <c r="E41" s="322"/>
      <c r="F41" s="328"/>
      <c r="G41" s="328"/>
      <c r="H41" s="328"/>
      <c r="I41" s="328"/>
      <c r="J41" s="333"/>
      <c r="K41" s="168" t="s">
        <v>37</v>
      </c>
      <c r="L41" s="169">
        <v>0</v>
      </c>
      <c r="M41" s="169">
        <v>0</v>
      </c>
      <c r="N41" s="169">
        <v>0</v>
      </c>
      <c r="O41" s="169">
        <v>0</v>
      </c>
      <c r="P41" s="149">
        <v>0</v>
      </c>
      <c r="Q41" s="149">
        <v>0</v>
      </c>
      <c r="R41" s="149"/>
      <c r="S41" s="149"/>
      <c r="T41" s="149"/>
      <c r="U41" s="181"/>
      <c r="V41" s="181"/>
      <c r="W41" s="181"/>
      <c r="X41" s="181"/>
      <c r="Y41" s="181"/>
      <c r="Z41" s="352"/>
      <c r="AA41" s="176"/>
      <c r="AB41" s="182"/>
      <c r="AC41" s="183"/>
      <c r="AD41" s="178"/>
      <c r="AE41" s="353"/>
      <c r="AF41" s="347"/>
      <c r="AG41" s="200"/>
    </row>
    <row r="42" spans="1:33" ht="50.1" customHeight="1" x14ac:dyDescent="0.25">
      <c r="A42" s="336"/>
      <c r="B42" s="335"/>
      <c r="C42" s="334"/>
      <c r="D42" s="334" t="s">
        <v>895</v>
      </c>
      <c r="E42" s="332" t="s">
        <v>861</v>
      </c>
      <c r="F42" s="329"/>
      <c r="G42" s="329"/>
      <c r="H42" s="329"/>
      <c r="I42" s="332" t="s">
        <v>861</v>
      </c>
      <c r="J42" s="333"/>
      <c r="K42" s="173" t="s">
        <v>36</v>
      </c>
      <c r="L42" s="174">
        <v>0</v>
      </c>
      <c r="M42" s="174">
        <v>0.3</v>
      </c>
      <c r="N42" s="174">
        <v>0.6</v>
      </c>
      <c r="O42" s="174">
        <v>1</v>
      </c>
      <c r="P42" s="17">
        <f t="shared" ref="P42" si="15">SUM(L42:L42)*J42</f>
        <v>0</v>
      </c>
      <c r="Q42" s="17">
        <f t="shared" ref="Q42" si="16">SUM(M42:M42)*J42</f>
        <v>0</v>
      </c>
      <c r="R42" s="149"/>
      <c r="S42" s="149"/>
      <c r="T42" s="149"/>
      <c r="U42" s="181"/>
      <c r="V42" s="181"/>
      <c r="W42" s="181"/>
      <c r="X42" s="181"/>
      <c r="Y42" s="181"/>
      <c r="Z42" s="352"/>
      <c r="AA42" s="176"/>
      <c r="AB42" s="182"/>
      <c r="AC42" s="183"/>
      <c r="AD42" s="178"/>
      <c r="AE42" s="353"/>
      <c r="AF42" s="347"/>
      <c r="AG42" s="200"/>
    </row>
    <row r="43" spans="1:33" ht="84.75" customHeight="1" x14ac:dyDescent="0.25">
      <c r="A43" s="336"/>
      <c r="B43" s="335"/>
      <c r="C43" s="334"/>
      <c r="D43" s="334"/>
      <c r="E43" s="332"/>
      <c r="F43" s="329"/>
      <c r="G43" s="329"/>
      <c r="H43" s="329"/>
      <c r="I43" s="332"/>
      <c r="J43" s="333"/>
      <c r="K43" s="168" t="s">
        <v>37</v>
      </c>
      <c r="L43" s="184">
        <v>0</v>
      </c>
      <c r="M43" s="169">
        <v>0</v>
      </c>
      <c r="N43" s="169">
        <v>0</v>
      </c>
      <c r="O43" s="169">
        <v>0</v>
      </c>
      <c r="P43" s="17"/>
      <c r="Q43" s="17"/>
      <c r="R43" s="149"/>
      <c r="S43" s="149"/>
      <c r="T43" s="149"/>
      <c r="U43" s="181"/>
      <c r="V43" s="181"/>
      <c r="W43" s="181"/>
      <c r="X43" s="181"/>
      <c r="Y43" s="181"/>
      <c r="Z43" s="352"/>
      <c r="AA43" s="176"/>
      <c r="AB43" s="182"/>
      <c r="AC43" s="183"/>
      <c r="AD43" s="178"/>
      <c r="AE43" s="353"/>
      <c r="AF43" s="347"/>
      <c r="AG43" s="200"/>
    </row>
    <row r="44" spans="1:33" ht="84.75" customHeight="1" x14ac:dyDescent="0.25">
      <c r="A44" s="336"/>
      <c r="B44" s="335"/>
      <c r="C44" s="334"/>
      <c r="D44" s="334" t="s">
        <v>896</v>
      </c>
      <c r="E44" s="332" t="s">
        <v>861</v>
      </c>
      <c r="F44" s="329"/>
      <c r="G44" s="329"/>
      <c r="H44" s="329"/>
      <c r="I44" s="332" t="s">
        <v>861</v>
      </c>
      <c r="J44" s="333"/>
      <c r="K44" s="173" t="s">
        <v>36</v>
      </c>
      <c r="L44" s="174">
        <v>0</v>
      </c>
      <c r="M44" s="174">
        <v>0.2</v>
      </c>
      <c r="N44" s="174">
        <v>0.7</v>
      </c>
      <c r="O44" s="174">
        <v>1</v>
      </c>
      <c r="P44" s="17"/>
      <c r="Q44" s="17"/>
      <c r="R44" s="149"/>
      <c r="S44" s="149"/>
      <c r="T44" s="149"/>
      <c r="U44" s="181"/>
      <c r="V44" s="181"/>
      <c r="W44" s="181"/>
      <c r="X44" s="181"/>
      <c r="Y44" s="181"/>
      <c r="Z44" s="352"/>
      <c r="AA44" s="176"/>
      <c r="AB44" s="182"/>
      <c r="AC44" s="183"/>
      <c r="AD44" s="178"/>
      <c r="AE44" s="353"/>
      <c r="AF44" s="347"/>
      <c r="AG44" s="200"/>
    </row>
    <row r="45" spans="1:33" ht="50.1" customHeight="1" x14ac:dyDescent="0.25">
      <c r="A45" s="336"/>
      <c r="B45" s="335"/>
      <c r="C45" s="334"/>
      <c r="D45" s="334"/>
      <c r="E45" s="332"/>
      <c r="F45" s="329"/>
      <c r="G45" s="329"/>
      <c r="H45" s="329"/>
      <c r="I45" s="332"/>
      <c r="J45" s="333"/>
      <c r="K45" s="168" t="s">
        <v>37</v>
      </c>
      <c r="L45" s="184">
        <v>0</v>
      </c>
      <c r="M45" s="169">
        <v>0</v>
      </c>
      <c r="N45" s="169">
        <v>0</v>
      </c>
      <c r="O45" s="169">
        <v>0</v>
      </c>
      <c r="P45" s="149">
        <f>SUM(L45:L45)*J40</f>
        <v>0</v>
      </c>
      <c r="Q45" s="149">
        <f>SUM(M45:M45)*J40</f>
        <v>0</v>
      </c>
      <c r="R45" s="149"/>
      <c r="S45" s="149"/>
      <c r="T45" s="149"/>
      <c r="U45" s="181"/>
      <c r="V45" s="181"/>
      <c r="W45" s="181"/>
      <c r="X45" s="181"/>
      <c r="Y45" s="181"/>
      <c r="Z45" s="352"/>
      <c r="AA45" s="176"/>
      <c r="AB45" s="182"/>
      <c r="AC45" s="183"/>
      <c r="AD45" s="178"/>
      <c r="AE45" s="353"/>
      <c r="AF45" s="347"/>
      <c r="AG45" s="200"/>
    </row>
    <row r="46" spans="1:33" ht="78" customHeight="1" x14ac:dyDescent="0.25">
      <c r="A46" s="336"/>
      <c r="B46" s="335"/>
      <c r="C46" s="334"/>
      <c r="D46" s="334" t="s">
        <v>897</v>
      </c>
      <c r="E46" s="332" t="s">
        <v>861</v>
      </c>
      <c r="F46" s="329"/>
      <c r="G46" s="329"/>
      <c r="H46" s="329"/>
      <c r="I46" s="332" t="s">
        <v>861</v>
      </c>
      <c r="J46" s="333"/>
      <c r="K46" s="173" t="s">
        <v>36</v>
      </c>
      <c r="L46" s="174">
        <v>0</v>
      </c>
      <c r="M46" s="174">
        <v>0.2</v>
      </c>
      <c r="N46" s="174">
        <v>0.7</v>
      </c>
      <c r="O46" s="174">
        <v>1</v>
      </c>
      <c r="P46" s="17"/>
      <c r="Q46" s="17"/>
      <c r="R46" s="149"/>
      <c r="S46" s="149"/>
      <c r="T46" s="149"/>
      <c r="U46" s="181"/>
      <c r="V46" s="181"/>
      <c r="W46" s="181"/>
      <c r="X46" s="181"/>
      <c r="Y46" s="181"/>
      <c r="Z46" s="352"/>
      <c r="AA46" s="176"/>
      <c r="AB46" s="182"/>
      <c r="AC46" s="183"/>
      <c r="AD46" s="178"/>
      <c r="AE46" s="353"/>
      <c r="AF46" s="347"/>
      <c r="AG46" s="200"/>
    </row>
    <row r="47" spans="1:33" ht="50.1" customHeight="1" x14ac:dyDescent="0.25">
      <c r="A47" s="336"/>
      <c r="B47" s="335"/>
      <c r="C47" s="334"/>
      <c r="D47" s="334"/>
      <c r="E47" s="332"/>
      <c r="F47" s="329"/>
      <c r="G47" s="329"/>
      <c r="H47" s="329"/>
      <c r="I47" s="332"/>
      <c r="J47" s="333"/>
      <c r="K47" s="168" t="s">
        <v>37</v>
      </c>
      <c r="L47" s="184">
        <v>0</v>
      </c>
      <c r="M47" s="169">
        <v>0</v>
      </c>
      <c r="N47" s="169">
        <v>0</v>
      </c>
      <c r="O47" s="169">
        <v>0</v>
      </c>
      <c r="P47" s="149">
        <f>SUM(L47:L47)*J40</f>
        <v>0</v>
      </c>
      <c r="Q47" s="149">
        <f>SUM(M47:M47)*J40</f>
        <v>0</v>
      </c>
      <c r="R47" s="149"/>
      <c r="S47" s="149"/>
      <c r="T47" s="149"/>
      <c r="U47" s="181"/>
      <c r="V47" s="181"/>
      <c r="W47" s="181"/>
      <c r="X47" s="181"/>
      <c r="Y47" s="181"/>
      <c r="Z47" s="352"/>
      <c r="AA47" s="176"/>
      <c r="AB47" s="182"/>
      <c r="AC47" s="183"/>
      <c r="AD47" s="178"/>
      <c r="AE47" s="353"/>
      <c r="AF47" s="347"/>
      <c r="AG47" s="200"/>
    </row>
    <row r="48" spans="1:33" ht="70.5" customHeight="1" x14ac:dyDescent="0.25">
      <c r="A48" s="336"/>
      <c r="B48" s="335"/>
      <c r="C48" s="334" t="s">
        <v>898</v>
      </c>
      <c r="D48" s="334" t="s">
        <v>899</v>
      </c>
      <c r="E48" s="338" t="s">
        <v>901</v>
      </c>
      <c r="F48" s="329"/>
      <c r="G48" s="329"/>
      <c r="H48" s="329"/>
      <c r="I48" s="332" t="s">
        <v>861</v>
      </c>
      <c r="J48" s="333"/>
      <c r="K48" s="173" t="s">
        <v>36</v>
      </c>
      <c r="L48" s="174">
        <v>0</v>
      </c>
      <c r="M48" s="174">
        <v>0.3</v>
      </c>
      <c r="N48" s="174">
        <v>0.6</v>
      </c>
      <c r="O48" s="174">
        <v>1</v>
      </c>
      <c r="P48" s="17">
        <f t="shared" ref="P48" si="17">SUM(L48:L48)*J48</f>
        <v>0</v>
      </c>
      <c r="Q48" s="17">
        <f t="shared" ref="Q48" si="18">SUM(M48:M48)*J48</f>
        <v>0</v>
      </c>
      <c r="R48" s="149"/>
      <c r="S48" s="149"/>
      <c r="T48" s="149"/>
      <c r="U48" s="181"/>
      <c r="V48" s="181"/>
      <c r="W48" s="181"/>
      <c r="X48" s="181"/>
      <c r="Y48" s="181"/>
      <c r="Z48" s="352"/>
      <c r="AA48" s="176"/>
      <c r="AB48" s="182"/>
      <c r="AC48" s="183"/>
      <c r="AD48" s="178"/>
      <c r="AE48" s="353"/>
      <c r="AF48" s="347"/>
      <c r="AG48" s="200"/>
    </row>
    <row r="49" spans="1:33" ht="105.75" customHeight="1" x14ac:dyDescent="0.25">
      <c r="A49" s="336"/>
      <c r="B49" s="335"/>
      <c r="C49" s="334"/>
      <c r="D49" s="334"/>
      <c r="E49" s="338"/>
      <c r="F49" s="329"/>
      <c r="G49" s="329"/>
      <c r="H49" s="329"/>
      <c r="I49" s="332"/>
      <c r="J49" s="333"/>
      <c r="K49" s="168" t="s">
        <v>37</v>
      </c>
      <c r="L49" s="184">
        <v>0</v>
      </c>
      <c r="M49" s="169">
        <v>0</v>
      </c>
      <c r="N49" s="169">
        <v>0</v>
      </c>
      <c r="O49" s="169">
        <v>0</v>
      </c>
      <c r="P49" s="17">
        <v>0</v>
      </c>
      <c r="Q49" s="17">
        <v>0</v>
      </c>
      <c r="R49" s="149"/>
      <c r="S49" s="149"/>
      <c r="T49" s="149"/>
      <c r="U49" s="181"/>
      <c r="V49" s="181"/>
      <c r="W49" s="181"/>
      <c r="X49" s="181"/>
      <c r="Y49" s="181"/>
      <c r="Z49" s="352"/>
      <c r="AA49" s="176"/>
      <c r="AB49" s="182"/>
      <c r="AC49" s="183"/>
      <c r="AD49" s="178"/>
      <c r="AE49" s="353"/>
      <c r="AF49" s="347"/>
      <c r="AG49" s="200"/>
    </row>
    <row r="50" spans="1:33" ht="94.5" customHeight="1" x14ac:dyDescent="0.25">
      <c r="A50" s="336"/>
      <c r="B50" s="335"/>
      <c r="C50" s="334"/>
      <c r="D50" s="334" t="s">
        <v>900</v>
      </c>
      <c r="E50" s="338" t="s">
        <v>902</v>
      </c>
      <c r="F50" s="329"/>
      <c r="G50" s="329"/>
      <c r="H50" s="329"/>
      <c r="I50" s="332" t="s">
        <v>861</v>
      </c>
      <c r="J50" s="333"/>
      <c r="K50" s="173" t="s">
        <v>36</v>
      </c>
      <c r="L50" s="174">
        <v>0</v>
      </c>
      <c r="M50" s="174">
        <v>0.2</v>
      </c>
      <c r="N50" s="174">
        <v>0.7</v>
      </c>
      <c r="O50" s="174">
        <v>1</v>
      </c>
      <c r="P50" s="17">
        <v>0</v>
      </c>
      <c r="Q50" s="17">
        <v>0</v>
      </c>
      <c r="R50" s="149"/>
      <c r="S50" s="149"/>
      <c r="T50" s="149"/>
      <c r="U50" s="181"/>
      <c r="V50" s="181"/>
      <c r="W50" s="181"/>
      <c r="X50" s="181"/>
      <c r="Y50" s="181"/>
      <c r="Z50" s="352"/>
      <c r="AA50" s="176"/>
      <c r="AB50" s="182"/>
      <c r="AC50" s="183"/>
      <c r="AD50" s="178"/>
      <c r="AE50" s="353"/>
      <c r="AF50" s="347"/>
      <c r="AG50" s="200"/>
    </row>
    <row r="51" spans="1:33" ht="50.1" customHeight="1" x14ac:dyDescent="0.25">
      <c r="A51" s="336"/>
      <c r="B51" s="335"/>
      <c r="C51" s="334"/>
      <c r="D51" s="334"/>
      <c r="E51" s="338"/>
      <c r="F51" s="329"/>
      <c r="G51" s="329"/>
      <c r="H51" s="329"/>
      <c r="I51" s="332"/>
      <c r="J51" s="333"/>
      <c r="K51" s="168" t="s">
        <v>37</v>
      </c>
      <c r="L51" s="184">
        <v>0</v>
      </c>
      <c r="M51" s="169">
        <v>0</v>
      </c>
      <c r="N51" s="169">
        <v>0</v>
      </c>
      <c r="O51" s="169">
        <v>0</v>
      </c>
      <c r="P51" s="149">
        <f>SUM(L51:L51)*J46</f>
        <v>0</v>
      </c>
      <c r="Q51" s="149">
        <f>SUM(M51:M51)*J46</f>
        <v>0</v>
      </c>
      <c r="R51" s="149"/>
      <c r="S51" s="149"/>
      <c r="T51" s="149"/>
      <c r="U51" s="181"/>
      <c r="V51" s="181"/>
      <c r="W51" s="181"/>
      <c r="X51" s="181"/>
      <c r="Y51" s="181"/>
      <c r="Z51" s="352"/>
      <c r="AA51" s="176"/>
      <c r="AB51" s="182"/>
      <c r="AC51" s="183"/>
      <c r="AD51" s="178"/>
      <c r="AE51" s="353"/>
      <c r="AF51" s="347"/>
      <c r="AG51" s="200"/>
    </row>
    <row r="52" spans="1:33" ht="73.5" customHeight="1" x14ac:dyDescent="0.25">
      <c r="A52" s="336"/>
      <c r="B52" s="335"/>
      <c r="C52" s="334" t="s">
        <v>903</v>
      </c>
      <c r="D52" s="334" t="s">
        <v>904</v>
      </c>
      <c r="E52" s="332" t="s">
        <v>861</v>
      </c>
      <c r="F52" s="329"/>
      <c r="G52" s="329"/>
      <c r="H52" s="329"/>
      <c r="I52" s="332" t="s">
        <v>861</v>
      </c>
      <c r="J52" s="333"/>
      <c r="K52" s="173" t="s">
        <v>36</v>
      </c>
      <c r="L52" s="174">
        <v>0</v>
      </c>
      <c r="M52" s="174">
        <v>0.2</v>
      </c>
      <c r="N52" s="174">
        <v>0.7</v>
      </c>
      <c r="O52" s="174">
        <v>1</v>
      </c>
      <c r="P52" s="17">
        <v>0</v>
      </c>
      <c r="Q52" s="17">
        <v>0</v>
      </c>
      <c r="R52" s="149"/>
      <c r="S52" s="149"/>
      <c r="T52" s="149"/>
      <c r="U52" s="181"/>
      <c r="V52" s="181"/>
      <c r="W52" s="181"/>
      <c r="X52" s="181"/>
      <c r="Y52" s="181"/>
      <c r="Z52" s="352"/>
      <c r="AA52" s="176"/>
      <c r="AB52" s="182"/>
      <c r="AC52" s="183"/>
      <c r="AD52" s="178"/>
      <c r="AE52" s="353"/>
      <c r="AF52" s="347"/>
      <c r="AG52" s="200"/>
    </row>
    <row r="53" spans="1:33" ht="94.5" customHeight="1" x14ac:dyDescent="0.25">
      <c r="A53" s="336"/>
      <c r="B53" s="335"/>
      <c r="C53" s="334"/>
      <c r="D53" s="334"/>
      <c r="E53" s="332"/>
      <c r="F53" s="329"/>
      <c r="G53" s="329"/>
      <c r="H53" s="329"/>
      <c r="I53" s="332"/>
      <c r="J53" s="333"/>
      <c r="K53" s="168" t="s">
        <v>37</v>
      </c>
      <c r="L53" s="184">
        <v>0</v>
      </c>
      <c r="M53" s="169">
        <v>0</v>
      </c>
      <c r="N53" s="169">
        <v>0</v>
      </c>
      <c r="O53" s="169">
        <v>0</v>
      </c>
      <c r="P53" s="149">
        <f>SUM(L53:L53)*J46</f>
        <v>0</v>
      </c>
      <c r="Q53" s="149">
        <v>0</v>
      </c>
      <c r="R53" s="149">
        <v>0</v>
      </c>
      <c r="S53" s="149"/>
      <c r="T53" s="149"/>
      <c r="U53" s="181"/>
      <c r="V53" s="181"/>
      <c r="W53" s="181"/>
      <c r="X53" s="181"/>
      <c r="Y53" s="181"/>
      <c r="Z53" s="352"/>
      <c r="AA53" s="176"/>
      <c r="AB53" s="182"/>
      <c r="AC53" s="183"/>
      <c r="AD53" s="178"/>
      <c r="AE53" s="353"/>
      <c r="AF53" s="347"/>
      <c r="AG53" s="200"/>
    </row>
    <row r="54" spans="1:33" ht="50.1" customHeight="1" x14ac:dyDescent="0.25">
      <c r="A54" s="336"/>
      <c r="B54" s="335"/>
      <c r="C54" s="334" t="s">
        <v>905</v>
      </c>
      <c r="D54" s="334" t="s">
        <v>862</v>
      </c>
      <c r="E54" s="332" t="s">
        <v>861</v>
      </c>
      <c r="F54" s="329"/>
      <c r="G54" s="329"/>
      <c r="H54" s="329"/>
      <c r="I54" s="332" t="s">
        <v>861</v>
      </c>
      <c r="J54" s="333"/>
      <c r="K54" s="173" t="s">
        <v>36</v>
      </c>
      <c r="L54" s="174">
        <v>0</v>
      </c>
      <c r="M54" s="174">
        <v>0.3</v>
      </c>
      <c r="N54" s="174">
        <v>0.6</v>
      </c>
      <c r="O54" s="174">
        <v>1</v>
      </c>
      <c r="P54" s="17">
        <f t="shared" ref="P54" si="19">SUM(L54:L54)*J54</f>
        <v>0</v>
      </c>
      <c r="Q54" s="149">
        <v>0</v>
      </c>
      <c r="R54" s="149">
        <v>0</v>
      </c>
      <c r="S54" s="149"/>
      <c r="T54" s="149"/>
      <c r="U54" s="181"/>
      <c r="V54" s="181"/>
      <c r="W54" s="181"/>
      <c r="X54" s="181"/>
      <c r="Y54" s="181"/>
      <c r="Z54" s="352"/>
      <c r="AA54" s="176"/>
      <c r="AB54" s="182"/>
      <c r="AC54" s="183"/>
      <c r="AD54" s="178"/>
      <c r="AE54" s="353"/>
      <c r="AF54" s="347"/>
      <c r="AG54" s="200"/>
    </row>
    <row r="55" spans="1:33" ht="94.5" customHeight="1" x14ac:dyDescent="0.25">
      <c r="A55" s="336"/>
      <c r="B55" s="335"/>
      <c r="C55" s="334"/>
      <c r="D55" s="334"/>
      <c r="E55" s="332"/>
      <c r="F55" s="329"/>
      <c r="G55" s="329"/>
      <c r="H55" s="329"/>
      <c r="I55" s="332"/>
      <c r="J55" s="333"/>
      <c r="K55" s="168" t="s">
        <v>37</v>
      </c>
      <c r="L55" s="184">
        <v>0</v>
      </c>
      <c r="M55" s="169">
        <v>0</v>
      </c>
      <c r="N55" s="169">
        <v>0</v>
      </c>
      <c r="O55" s="169">
        <v>0</v>
      </c>
      <c r="P55" s="17">
        <v>0</v>
      </c>
      <c r="Q55" s="149">
        <v>0</v>
      </c>
      <c r="R55" s="149">
        <v>0</v>
      </c>
      <c r="S55" s="149"/>
      <c r="T55" s="149"/>
      <c r="U55" s="181"/>
      <c r="V55" s="181"/>
      <c r="W55" s="181"/>
      <c r="X55" s="181"/>
      <c r="Y55" s="181"/>
      <c r="Z55" s="352"/>
      <c r="AA55" s="176"/>
      <c r="AB55" s="182"/>
      <c r="AC55" s="183"/>
      <c r="AD55" s="178"/>
      <c r="AE55" s="353"/>
      <c r="AF55" s="347"/>
      <c r="AG55" s="200"/>
    </row>
    <row r="56" spans="1:33" ht="75" customHeight="1" x14ac:dyDescent="0.25">
      <c r="A56" s="336"/>
      <c r="B56" s="335"/>
      <c r="C56" s="334" t="s">
        <v>906</v>
      </c>
      <c r="D56" s="334" t="s">
        <v>907</v>
      </c>
      <c r="E56" s="332" t="s">
        <v>861</v>
      </c>
      <c r="F56" s="329"/>
      <c r="G56" s="329"/>
      <c r="H56" s="329"/>
      <c r="I56" s="332" t="s">
        <v>861</v>
      </c>
      <c r="J56" s="333"/>
      <c r="K56" s="173" t="s">
        <v>36</v>
      </c>
      <c r="L56" s="174">
        <v>0</v>
      </c>
      <c r="M56" s="174">
        <v>0.2</v>
      </c>
      <c r="N56" s="174">
        <v>0.7</v>
      </c>
      <c r="O56" s="174">
        <v>1</v>
      </c>
      <c r="P56" s="17">
        <v>0</v>
      </c>
      <c r="Q56" s="149">
        <v>0</v>
      </c>
      <c r="R56" s="149">
        <v>0</v>
      </c>
      <c r="S56" s="149"/>
      <c r="T56" s="149"/>
      <c r="U56" s="181"/>
      <c r="V56" s="181"/>
      <c r="W56" s="181"/>
      <c r="X56" s="181"/>
      <c r="Y56" s="181"/>
      <c r="Z56" s="352"/>
      <c r="AA56" s="176"/>
      <c r="AB56" s="182"/>
      <c r="AC56" s="183"/>
      <c r="AD56" s="178"/>
      <c r="AE56" s="353"/>
      <c r="AF56" s="347"/>
      <c r="AG56" s="200"/>
    </row>
    <row r="57" spans="1:33" ht="90.75" customHeight="1" x14ac:dyDescent="0.25">
      <c r="A57" s="336"/>
      <c r="B57" s="335"/>
      <c r="C57" s="334"/>
      <c r="D57" s="334"/>
      <c r="E57" s="332"/>
      <c r="F57" s="329"/>
      <c r="G57" s="329"/>
      <c r="H57" s="329"/>
      <c r="I57" s="332"/>
      <c r="J57" s="333"/>
      <c r="K57" s="168" t="s">
        <v>37</v>
      </c>
      <c r="L57" s="184">
        <v>0</v>
      </c>
      <c r="M57" s="169">
        <v>0</v>
      </c>
      <c r="N57" s="169">
        <v>0</v>
      </c>
      <c r="O57" s="169">
        <v>0</v>
      </c>
      <c r="P57" s="149">
        <f>SUM(L57:L57)*J52</f>
        <v>0</v>
      </c>
      <c r="Q57" s="149">
        <v>0</v>
      </c>
      <c r="R57" s="149">
        <v>0</v>
      </c>
      <c r="S57" s="149"/>
      <c r="T57" s="149"/>
      <c r="U57" s="181"/>
      <c r="V57" s="181"/>
      <c r="W57" s="181"/>
      <c r="X57" s="181"/>
      <c r="Y57" s="181"/>
      <c r="Z57" s="352"/>
      <c r="AA57" s="176"/>
      <c r="AB57" s="182"/>
      <c r="AC57" s="183"/>
      <c r="AD57" s="178"/>
      <c r="AE57" s="353"/>
      <c r="AF57" s="347"/>
      <c r="AG57" s="200"/>
    </row>
    <row r="58" spans="1:33" ht="75" customHeight="1" x14ac:dyDescent="0.25">
      <c r="A58" s="336"/>
      <c r="B58" s="335"/>
      <c r="C58" s="334"/>
      <c r="D58" s="334" t="s">
        <v>908</v>
      </c>
      <c r="E58" s="332" t="s">
        <v>861</v>
      </c>
      <c r="F58" s="329"/>
      <c r="G58" s="329"/>
      <c r="H58" s="329"/>
      <c r="I58" s="332" t="s">
        <v>861</v>
      </c>
      <c r="J58" s="333"/>
      <c r="K58" s="173" t="s">
        <v>36</v>
      </c>
      <c r="L58" s="174">
        <v>0</v>
      </c>
      <c r="M58" s="174">
        <v>0.2</v>
      </c>
      <c r="N58" s="174">
        <v>0.7</v>
      </c>
      <c r="O58" s="174">
        <v>1</v>
      </c>
      <c r="P58" s="17"/>
      <c r="Q58" s="149">
        <v>0</v>
      </c>
      <c r="R58" s="149">
        <v>0</v>
      </c>
      <c r="S58" s="149"/>
      <c r="T58" s="149"/>
      <c r="U58" s="181"/>
      <c r="V58" s="181"/>
      <c r="W58" s="181"/>
      <c r="X58" s="181"/>
      <c r="Y58" s="181"/>
      <c r="Z58" s="352"/>
      <c r="AA58" s="176"/>
      <c r="AB58" s="182"/>
      <c r="AC58" s="183"/>
      <c r="AD58" s="178"/>
      <c r="AE58" s="353"/>
      <c r="AF58" s="347"/>
      <c r="AG58" s="200"/>
    </row>
    <row r="59" spans="1:33" ht="94.5" customHeight="1" x14ac:dyDescent="0.25">
      <c r="A59" s="336"/>
      <c r="B59" s="335"/>
      <c r="C59" s="334"/>
      <c r="D59" s="334"/>
      <c r="E59" s="332"/>
      <c r="F59" s="329"/>
      <c r="G59" s="329"/>
      <c r="H59" s="329"/>
      <c r="I59" s="332"/>
      <c r="J59" s="333"/>
      <c r="K59" s="168" t="s">
        <v>37</v>
      </c>
      <c r="L59" s="184">
        <v>0</v>
      </c>
      <c r="M59" s="169">
        <v>0</v>
      </c>
      <c r="N59" s="169">
        <v>0</v>
      </c>
      <c r="O59" s="169">
        <v>0</v>
      </c>
      <c r="P59" s="149">
        <f>SUM(L59:L59)*J52</f>
        <v>0</v>
      </c>
      <c r="Q59" s="149">
        <v>0</v>
      </c>
      <c r="R59" s="149">
        <v>0</v>
      </c>
      <c r="S59" s="149"/>
      <c r="T59" s="149"/>
      <c r="U59" s="181"/>
      <c r="V59" s="181"/>
      <c r="W59" s="181"/>
      <c r="X59" s="181"/>
      <c r="Y59" s="181"/>
      <c r="Z59" s="352"/>
      <c r="AA59" s="176"/>
      <c r="AB59" s="182"/>
      <c r="AC59" s="183"/>
      <c r="AD59" s="178"/>
      <c r="AE59" s="353"/>
      <c r="AF59" s="347"/>
      <c r="AG59" s="200"/>
    </row>
    <row r="60" spans="1:33" ht="70.5" customHeight="1" x14ac:dyDescent="0.25">
      <c r="A60" s="336"/>
      <c r="B60" s="335"/>
      <c r="C60" s="334"/>
      <c r="D60" s="334" t="s">
        <v>909</v>
      </c>
      <c r="E60" s="332" t="s">
        <v>861</v>
      </c>
      <c r="F60" s="329"/>
      <c r="G60" s="329"/>
      <c r="H60" s="329"/>
      <c r="I60" s="332" t="s">
        <v>861</v>
      </c>
      <c r="J60" s="333"/>
      <c r="K60" s="173" t="s">
        <v>36</v>
      </c>
      <c r="L60" s="174">
        <v>0</v>
      </c>
      <c r="M60" s="174">
        <v>0.3</v>
      </c>
      <c r="N60" s="174">
        <v>0.6</v>
      </c>
      <c r="O60" s="174">
        <v>1</v>
      </c>
      <c r="P60" s="149"/>
      <c r="Q60" s="149">
        <v>0</v>
      </c>
      <c r="R60" s="149">
        <v>0</v>
      </c>
      <c r="S60" s="149"/>
      <c r="T60" s="149"/>
      <c r="U60" s="181"/>
      <c r="V60" s="181"/>
      <c r="W60" s="181"/>
      <c r="X60" s="181"/>
      <c r="Y60" s="181"/>
      <c r="Z60" s="352"/>
      <c r="AA60" s="176"/>
      <c r="AB60" s="182"/>
      <c r="AC60" s="183"/>
      <c r="AD60" s="178"/>
      <c r="AE60" s="353"/>
      <c r="AF60" s="347"/>
      <c r="AG60" s="200"/>
    </row>
    <row r="61" spans="1:33" ht="73.5" customHeight="1" x14ac:dyDescent="0.25">
      <c r="A61" s="336"/>
      <c r="B61" s="335"/>
      <c r="C61" s="334"/>
      <c r="D61" s="334"/>
      <c r="E61" s="332"/>
      <c r="F61" s="329"/>
      <c r="G61" s="329"/>
      <c r="H61" s="329"/>
      <c r="I61" s="332"/>
      <c r="J61" s="333"/>
      <c r="K61" s="168" t="s">
        <v>37</v>
      </c>
      <c r="L61" s="184">
        <v>0</v>
      </c>
      <c r="M61" s="169">
        <v>0</v>
      </c>
      <c r="N61" s="169">
        <v>0</v>
      </c>
      <c r="O61" s="169">
        <v>0</v>
      </c>
      <c r="P61" s="149"/>
      <c r="Q61" s="149"/>
      <c r="R61" s="149"/>
      <c r="S61" s="149"/>
      <c r="T61" s="149"/>
      <c r="U61" s="181"/>
      <c r="V61" s="181"/>
      <c r="W61" s="181"/>
      <c r="X61" s="181"/>
      <c r="Y61" s="181"/>
      <c r="Z61" s="352"/>
      <c r="AA61" s="176"/>
      <c r="AB61" s="182"/>
      <c r="AC61" s="183"/>
      <c r="AD61" s="178"/>
      <c r="AE61" s="353"/>
      <c r="AF61" s="347"/>
      <c r="AG61" s="200"/>
    </row>
  </sheetData>
  <sheetProtection algorithmName="SHA-512" hashValue="S2ELg189UddBtEllQzt0GwmUK5YxJv56FPiD6fd/SqNtBlM87hf1Igp1yI/kOqXqafSCDGd9ldbMX3SD4hI1Qg==" saltValue="jjSxDFXtj8zOuazj4on/yw==" spinCount="100000" sheet="1" objects="1" scenarios="1"/>
  <mergeCells count="222">
    <mergeCell ref="B2:C2"/>
    <mergeCell ref="E2:AG2"/>
    <mergeCell ref="J3:K3"/>
    <mergeCell ref="E6:E7"/>
    <mergeCell ref="Z4:Z61"/>
    <mergeCell ref="AA4:AA8"/>
    <mergeCell ref="AD4:AD8"/>
    <mergeCell ref="AE4:AE61"/>
    <mergeCell ref="V6:V8"/>
    <mergeCell ref="W6:W8"/>
    <mergeCell ref="X6:X8"/>
    <mergeCell ref="Y6:Y8"/>
    <mergeCell ref="AC6:AC8"/>
    <mergeCell ref="AG6:AG8"/>
    <mergeCell ref="D8:D9"/>
    <mergeCell ref="E8:E9"/>
    <mergeCell ref="F8:F9"/>
    <mergeCell ref="G8:G9"/>
    <mergeCell ref="H8:H9"/>
    <mergeCell ref="I8:I9"/>
    <mergeCell ref="J8:J9"/>
    <mergeCell ref="F6:F7"/>
    <mergeCell ref="G6:G7"/>
    <mergeCell ref="H6:H7"/>
    <mergeCell ref="I6:I7"/>
    <mergeCell ref="J6:J7"/>
    <mergeCell ref="U6:U8"/>
    <mergeCell ref="AF4:AF61"/>
    <mergeCell ref="D4:D5"/>
    <mergeCell ref="E4:E5"/>
    <mergeCell ref="F4:F5"/>
    <mergeCell ref="G4:G5"/>
    <mergeCell ref="H4:H5"/>
    <mergeCell ref="I4:I5"/>
    <mergeCell ref="J4:J5"/>
    <mergeCell ref="D6:D7"/>
    <mergeCell ref="J16:J17"/>
    <mergeCell ref="D18:D19"/>
    <mergeCell ref="E18:E19"/>
    <mergeCell ref="F18:F19"/>
    <mergeCell ref="G18:G19"/>
    <mergeCell ref="I18:I19"/>
    <mergeCell ref="J18:J19"/>
    <mergeCell ref="J12:J13"/>
    <mergeCell ref="AA12:AA29"/>
    <mergeCell ref="I14:I15"/>
    <mergeCell ref="J14:J15"/>
    <mergeCell ref="D16:D17"/>
    <mergeCell ref="I12:I13"/>
    <mergeCell ref="F16:F17"/>
    <mergeCell ref="G16:G17"/>
    <mergeCell ref="I16:I17"/>
    <mergeCell ref="D20:D21"/>
    <mergeCell ref="E20:E21"/>
    <mergeCell ref="F20:F21"/>
    <mergeCell ref="G20:G21"/>
    <mergeCell ref="I20:I21"/>
    <mergeCell ref="F12:F15"/>
    <mergeCell ref="J20:J21"/>
    <mergeCell ref="D22:D23"/>
    <mergeCell ref="E22:E23"/>
    <mergeCell ref="F22:F23"/>
    <mergeCell ref="G22:G23"/>
    <mergeCell ref="AC22:AC29"/>
    <mergeCell ref="AD22:AD29"/>
    <mergeCell ref="AG22:AG29"/>
    <mergeCell ref="AB26:AB27"/>
    <mergeCell ref="AB28:AB29"/>
    <mergeCell ref="I22:I23"/>
    <mergeCell ref="J22:J23"/>
    <mergeCell ref="U22:U29"/>
    <mergeCell ref="V22:V29"/>
    <mergeCell ref="W22:W29"/>
    <mergeCell ref="J28:J29"/>
    <mergeCell ref="E24:E25"/>
    <mergeCell ref="F24:F25"/>
    <mergeCell ref="G24:G25"/>
    <mergeCell ref="I24:I25"/>
    <mergeCell ref="J24:J25"/>
    <mergeCell ref="H24:H25"/>
    <mergeCell ref="X22:X29"/>
    <mergeCell ref="Y22:Y29"/>
    <mergeCell ref="AB22:AB25"/>
    <mergeCell ref="H26:H27"/>
    <mergeCell ref="H28:H29"/>
    <mergeCell ref="E26:E27"/>
    <mergeCell ref="F26:F27"/>
    <mergeCell ref="G26:G27"/>
    <mergeCell ref="I26:I27"/>
    <mergeCell ref="J26:J27"/>
    <mergeCell ref="E28:E29"/>
    <mergeCell ref="F28:F29"/>
    <mergeCell ref="G28:G29"/>
    <mergeCell ref="I28:I29"/>
    <mergeCell ref="Y30:Y31"/>
    <mergeCell ref="AA30:AA33"/>
    <mergeCell ref="AB30:AB31"/>
    <mergeCell ref="AC30:AC31"/>
    <mergeCell ref="AD30:AD31"/>
    <mergeCell ref="AG30:AG31"/>
    <mergeCell ref="I30:I31"/>
    <mergeCell ref="J30:J31"/>
    <mergeCell ref="U30:U31"/>
    <mergeCell ref="V30:V31"/>
    <mergeCell ref="W30:W31"/>
    <mergeCell ref="X30:X31"/>
    <mergeCell ref="I36:I37"/>
    <mergeCell ref="J36:J37"/>
    <mergeCell ref="I38:I39"/>
    <mergeCell ref="J38:J39"/>
    <mergeCell ref="I40:I41"/>
    <mergeCell ref="J40:J41"/>
    <mergeCell ref="I32:I33"/>
    <mergeCell ref="J32:J33"/>
    <mergeCell ref="I34:I35"/>
    <mergeCell ref="J34:J35"/>
    <mergeCell ref="J42:J43"/>
    <mergeCell ref="I44:I45"/>
    <mergeCell ref="J44:J45"/>
    <mergeCell ref="I46:I47"/>
    <mergeCell ref="J46:J47"/>
    <mergeCell ref="F48:F49"/>
    <mergeCell ref="G48:G49"/>
    <mergeCell ref="I48:I49"/>
    <mergeCell ref="I42:I43"/>
    <mergeCell ref="G46:G47"/>
    <mergeCell ref="F44:F45"/>
    <mergeCell ref="F46:F47"/>
    <mergeCell ref="J48:J49"/>
    <mergeCell ref="F50:F51"/>
    <mergeCell ref="G50:G51"/>
    <mergeCell ref="I50:I51"/>
    <mergeCell ref="J50:J51"/>
    <mergeCell ref="F52:F53"/>
    <mergeCell ref="G52:G53"/>
    <mergeCell ref="I52:I53"/>
    <mergeCell ref="J52:J53"/>
    <mergeCell ref="J60:J61"/>
    <mergeCell ref="F58:F59"/>
    <mergeCell ref="G58:G59"/>
    <mergeCell ref="I58:I59"/>
    <mergeCell ref="J58:J59"/>
    <mergeCell ref="I60:I61"/>
    <mergeCell ref="F54:F55"/>
    <mergeCell ref="G54:G55"/>
    <mergeCell ref="I54:I55"/>
    <mergeCell ref="J54:J55"/>
    <mergeCell ref="F56:F57"/>
    <mergeCell ref="G56:G57"/>
    <mergeCell ref="I56:I57"/>
    <mergeCell ref="J56:J57"/>
    <mergeCell ref="H56:H57"/>
    <mergeCell ref="H58:H59"/>
    <mergeCell ref="D10:D11"/>
    <mergeCell ref="E58:E59"/>
    <mergeCell ref="E60:E61"/>
    <mergeCell ref="E46:E47"/>
    <mergeCell ref="E48:E49"/>
    <mergeCell ref="E50:E51"/>
    <mergeCell ref="E52:E53"/>
    <mergeCell ref="E54:E55"/>
    <mergeCell ref="E56:E57"/>
    <mergeCell ref="E42:E43"/>
    <mergeCell ref="E44:E45"/>
    <mergeCell ref="E16:E17"/>
    <mergeCell ref="D42:D43"/>
    <mergeCell ref="D44:D45"/>
    <mergeCell ref="D46:D47"/>
    <mergeCell ref="D48:D49"/>
    <mergeCell ref="D50:D51"/>
    <mergeCell ref="D52:D53"/>
    <mergeCell ref="D26:D27"/>
    <mergeCell ref="D28:D29"/>
    <mergeCell ref="D24:D25"/>
    <mergeCell ref="A1:AH1"/>
    <mergeCell ref="H10:H11"/>
    <mergeCell ref="I10:I11"/>
    <mergeCell ref="J10:J11"/>
    <mergeCell ref="C24:C29"/>
    <mergeCell ref="D30:D41"/>
    <mergeCell ref="E30:E41"/>
    <mergeCell ref="F30:F41"/>
    <mergeCell ref="G30:G41"/>
    <mergeCell ref="H30:H41"/>
    <mergeCell ref="C30:C47"/>
    <mergeCell ref="B4:B61"/>
    <mergeCell ref="A4:A61"/>
    <mergeCell ref="C10:C23"/>
    <mergeCell ref="E10:E11"/>
    <mergeCell ref="F10:F11"/>
    <mergeCell ref="G10:G11"/>
    <mergeCell ref="C48:C51"/>
    <mergeCell ref="C56:C61"/>
    <mergeCell ref="H60:H61"/>
    <mergeCell ref="H44:H45"/>
    <mergeCell ref="H46:H47"/>
    <mergeCell ref="H48:H49"/>
    <mergeCell ref="H50:H51"/>
    <mergeCell ref="C4:C7"/>
    <mergeCell ref="E12:E15"/>
    <mergeCell ref="D12:D15"/>
    <mergeCell ref="H12:H15"/>
    <mergeCell ref="G12:G15"/>
    <mergeCell ref="F60:F61"/>
    <mergeCell ref="F42:F43"/>
    <mergeCell ref="G60:G61"/>
    <mergeCell ref="G42:G43"/>
    <mergeCell ref="G44:G45"/>
    <mergeCell ref="H52:H53"/>
    <mergeCell ref="H54:H55"/>
    <mergeCell ref="H42:H43"/>
    <mergeCell ref="H16:H17"/>
    <mergeCell ref="H18:H19"/>
    <mergeCell ref="H20:H21"/>
    <mergeCell ref="H22:H23"/>
    <mergeCell ref="C52:C53"/>
    <mergeCell ref="C54:C55"/>
    <mergeCell ref="C8:C9"/>
    <mergeCell ref="D54:D55"/>
    <mergeCell ref="D56:D57"/>
    <mergeCell ref="D58:D59"/>
    <mergeCell ref="D60:D61"/>
  </mergeCells>
  <conditionalFormatting sqref="AB22:AB24 AB4:AB11 AB26 AB28 AB30">
    <cfRule type="iconSet" priority="47">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51" zoomScaleNormal="51" workbookViewId="0">
      <selection activeCell="E3" sqref="E3"/>
    </sheetView>
  </sheetViews>
  <sheetFormatPr baseColWidth="10" defaultColWidth="12.5703125" defaultRowHeight="15.75" x14ac:dyDescent="0.25"/>
  <cols>
    <col min="1" max="1" width="25.140625" style="167" customWidth="1"/>
    <col min="2" max="2" width="46.7109375" style="167" customWidth="1"/>
    <col min="3" max="3" width="36.5703125" style="167" customWidth="1"/>
    <col min="4" max="4" width="43.7109375" style="167" customWidth="1"/>
    <col min="5" max="5" width="50.5703125" style="167" customWidth="1"/>
    <col min="6" max="6" width="22" style="189" customWidth="1"/>
    <col min="7" max="7" width="23.85546875" style="189" customWidth="1"/>
    <col min="8" max="8" width="16.28515625" style="167" customWidth="1"/>
    <col min="9" max="9" width="52.28515625" style="189" customWidth="1"/>
    <col min="10" max="10" width="12.5703125" style="167"/>
    <col min="11" max="11" width="9.42578125" style="167" customWidth="1"/>
    <col min="12" max="17" width="12.5703125" style="167" customWidth="1"/>
    <col min="18" max="18" width="12.42578125" style="167" customWidth="1"/>
    <col min="19" max="19" width="11" style="167" customWidth="1"/>
    <col min="20" max="20" width="13.5703125" style="167" customWidth="1"/>
    <col min="21" max="21" width="12.5703125" style="167" customWidth="1"/>
    <col min="22" max="22" width="9.42578125" style="167" customWidth="1"/>
    <col min="23" max="23" width="11.42578125" style="167" customWidth="1"/>
    <col min="24" max="24" width="11.140625" style="167" customWidth="1"/>
    <col min="25" max="25" width="13.28515625" style="167" customWidth="1"/>
    <col min="26" max="27" width="12.5703125" style="167" customWidth="1"/>
    <col min="28" max="28" width="10.140625" style="167" customWidth="1"/>
    <col min="29" max="29" width="11" style="167" customWidth="1"/>
    <col min="30" max="30" width="15.42578125" style="167" customWidth="1"/>
    <col min="31" max="31" width="14.85546875" style="167" customWidth="1"/>
    <col min="32" max="32" width="15.140625" style="167" customWidth="1"/>
    <col min="33" max="33" width="30.85546875" style="167" customWidth="1"/>
    <col min="34" max="16384" width="12.5703125" style="167"/>
  </cols>
  <sheetData>
    <row r="1" spans="1:34" ht="300" customHeight="1" x14ac:dyDescent="0.25">
      <c r="A1" s="330" t="s">
        <v>918</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34" ht="39.6" customHeight="1" x14ac:dyDescent="0.25">
      <c r="A2" s="150" t="s">
        <v>0</v>
      </c>
      <c r="B2" s="349" t="s">
        <v>679</v>
      </c>
      <c r="C2" s="349"/>
      <c r="D2" s="150" t="s">
        <v>911</v>
      </c>
      <c r="E2" s="350">
        <v>2023</v>
      </c>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row>
    <row r="3" spans="1:34" ht="71.25" customHeight="1" x14ac:dyDescent="0.25">
      <c r="A3" s="190" t="s">
        <v>1</v>
      </c>
      <c r="B3" s="190" t="s">
        <v>2</v>
      </c>
      <c r="C3" s="190" t="s">
        <v>3</v>
      </c>
      <c r="D3" s="213" t="s">
        <v>4</v>
      </c>
      <c r="E3" s="191" t="s">
        <v>5</v>
      </c>
      <c r="F3" s="194" t="s">
        <v>6</v>
      </c>
      <c r="G3" s="194" t="s">
        <v>7</v>
      </c>
      <c r="H3" s="193" t="s">
        <v>8</v>
      </c>
      <c r="I3" s="194" t="s">
        <v>9</v>
      </c>
      <c r="J3" s="351" t="s">
        <v>10</v>
      </c>
      <c r="K3" s="351"/>
      <c r="L3" s="195">
        <v>44986</v>
      </c>
      <c r="M3" s="195">
        <v>45078</v>
      </c>
      <c r="N3" s="195">
        <v>45170</v>
      </c>
      <c r="O3" s="195">
        <v>45261</v>
      </c>
      <c r="P3" s="196" t="s">
        <v>11</v>
      </c>
      <c r="Q3" s="196" t="s">
        <v>12</v>
      </c>
      <c r="R3" s="196" t="s">
        <v>13</v>
      </c>
      <c r="S3" s="196" t="s">
        <v>14</v>
      </c>
      <c r="T3" s="196" t="s">
        <v>15</v>
      </c>
      <c r="U3" s="190" t="s">
        <v>16</v>
      </c>
      <c r="V3" s="190" t="s">
        <v>17</v>
      </c>
      <c r="W3" s="190" t="s">
        <v>18</v>
      </c>
      <c r="X3" s="190" t="s">
        <v>19</v>
      </c>
      <c r="Y3" s="190" t="s">
        <v>20</v>
      </c>
      <c r="Z3" s="194" t="s">
        <v>21</v>
      </c>
      <c r="AA3" s="194" t="s">
        <v>22</v>
      </c>
      <c r="AB3" s="190" t="s">
        <v>23</v>
      </c>
      <c r="AC3" s="190" t="s">
        <v>24</v>
      </c>
      <c r="AD3" s="190" t="s">
        <v>25</v>
      </c>
      <c r="AE3" s="190" t="s">
        <v>26</v>
      </c>
      <c r="AF3" s="194" t="s">
        <v>27</v>
      </c>
      <c r="AG3" s="191" t="s">
        <v>28</v>
      </c>
    </row>
    <row r="4" spans="1:34" ht="50.1" customHeight="1" x14ac:dyDescent="0.25">
      <c r="A4" s="360"/>
      <c r="B4" s="335" t="s">
        <v>837</v>
      </c>
      <c r="C4" s="334" t="s">
        <v>838</v>
      </c>
      <c r="D4" s="334" t="s">
        <v>839</v>
      </c>
      <c r="E4" s="334" t="s">
        <v>840</v>
      </c>
      <c r="F4" s="332" t="s">
        <v>861</v>
      </c>
      <c r="G4" s="332" t="s">
        <v>861</v>
      </c>
      <c r="H4" s="329"/>
      <c r="I4" s="332" t="s">
        <v>861</v>
      </c>
      <c r="J4" s="337"/>
      <c r="K4" s="173" t="s">
        <v>36</v>
      </c>
      <c r="L4" s="174">
        <v>0</v>
      </c>
      <c r="M4" s="174">
        <v>0.3</v>
      </c>
      <c r="N4" s="174">
        <v>0.6</v>
      </c>
      <c r="O4" s="174">
        <v>1</v>
      </c>
      <c r="P4" s="149">
        <v>0</v>
      </c>
      <c r="Q4" s="149">
        <v>0</v>
      </c>
      <c r="R4" s="17">
        <f t="shared" ref="R4" si="0">SUM(N4:N4)*J4</f>
        <v>0</v>
      </c>
      <c r="S4" s="17">
        <f t="shared" ref="S4" si="1">SUM(O4:O4)*J4</f>
        <v>0</v>
      </c>
      <c r="T4" s="17">
        <f t="shared" ref="T4:T29" si="2">MAX(P4:S4)</f>
        <v>0</v>
      </c>
      <c r="U4" s="175" t="e">
        <f>+#REF!</f>
        <v>#REF!</v>
      </c>
      <c r="V4" s="175" t="e">
        <f>+#REF!</f>
        <v>#REF!</v>
      </c>
      <c r="W4" s="175" t="e">
        <f>+#REF!</f>
        <v>#REF!</v>
      </c>
      <c r="X4" s="175" t="e">
        <f>+#REF!</f>
        <v>#REF!</v>
      </c>
      <c r="Y4" s="175" t="e">
        <f>MAX(U4:X4)</f>
        <v>#REF!</v>
      </c>
      <c r="Z4" s="352"/>
      <c r="AA4" s="340"/>
      <c r="AB4" s="182" t="e">
        <f>+IF(#REF!&gt;L4,"SUPERADA",IF(#REF!=L4,"EQUILIBRADA",IF(#REF!&lt;L4,"PARA MEJORAR")))</f>
        <v>#REF!</v>
      </c>
      <c r="AC4" s="172" t="str">
        <f>IF(COUNTIF(AB4:AB4,"PARA MEJORAR")&gt;1,"PARA MEJORAR","BIEN")</f>
        <v>BIEN</v>
      </c>
      <c r="AD4" s="343" t="str">
        <f>IF(COUNTIF(AC4:AC10,"PARA MEJORAR")&gt;=1,"PARA MEJORAR","BIEN")</f>
        <v>BIEN</v>
      </c>
      <c r="AE4" s="353" t="str">
        <f>IF(COUNTIF(AD4:AD29,"PARA MEJORAR")&gt;=1,"PARA MEJORAR","BIEN")</f>
        <v>BIEN</v>
      </c>
      <c r="AF4" s="347"/>
      <c r="AG4" s="197"/>
    </row>
    <row r="5" spans="1:34" ht="61.5" customHeight="1" x14ac:dyDescent="0.25">
      <c r="A5" s="336"/>
      <c r="B5" s="361"/>
      <c r="C5" s="334"/>
      <c r="D5" s="334"/>
      <c r="E5" s="334"/>
      <c r="F5" s="332"/>
      <c r="G5" s="332"/>
      <c r="H5" s="329"/>
      <c r="I5" s="332"/>
      <c r="J5" s="337"/>
      <c r="K5" s="168" t="s">
        <v>37</v>
      </c>
      <c r="L5" s="169">
        <v>0</v>
      </c>
      <c r="M5" s="169">
        <v>0</v>
      </c>
      <c r="N5" s="169">
        <v>0</v>
      </c>
      <c r="O5" s="169">
        <v>0</v>
      </c>
      <c r="P5" s="149">
        <v>0</v>
      </c>
      <c r="Q5" s="149">
        <v>0</v>
      </c>
      <c r="R5" s="17"/>
      <c r="S5" s="17"/>
      <c r="T5" s="17"/>
      <c r="U5" s="175"/>
      <c r="V5" s="175"/>
      <c r="W5" s="175"/>
      <c r="X5" s="175"/>
      <c r="Y5" s="175"/>
      <c r="Z5" s="352"/>
      <c r="AA5" s="340"/>
      <c r="AB5" s="182"/>
      <c r="AC5" s="172"/>
      <c r="AD5" s="343"/>
      <c r="AE5" s="353"/>
      <c r="AF5" s="347"/>
      <c r="AG5" s="197"/>
    </row>
    <row r="6" spans="1:34" ht="50.1" customHeight="1" x14ac:dyDescent="0.25">
      <c r="A6" s="336"/>
      <c r="B6" s="361"/>
      <c r="C6" s="334"/>
      <c r="D6" s="319" t="s">
        <v>843</v>
      </c>
      <c r="E6" s="332" t="s">
        <v>861</v>
      </c>
      <c r="F6" s="332" t="s">
        <v>861</v>
      </c>
      <c r="G6" s="332" t="s">
        <v>861</v>
      </c>
      <c r="H6" s="329"/>
      <c r="I6" s="332" t="s">
        <v>861</v>
      </c>
      <c r="J6" s="337"/>
      <c r="K6" s="173" t="s">
        <v>36</v>
      </c>
      <c r="L6" s="174">
        <v>0</v>
      </c>
      <c r="M6" s="174">
        <v>0.3</v>
      </c>
      <c r="N6" s="174">
        <v>0.6</v>
      </c>
      <c r="O6" s="174">
        <v>1</v>
      </c>
      <c r="P6" s="149">
        <v>0</v>
      </c>
      <c r="Q6" s="149">
        <v>0</v>
      </c>
      <c r="R6" s="17">
        <f t="shared" ref="R6" si="3">SUM(N6:N6)*J6</f>
        <v>0</v>
      </c>
      <c r="S6" s="17">
        <f t="shared" ref="S6" si="4">SUM(O6:O6)*J6</f>
        <v>0</v>
      </c>
      <c r="T6" s="17">
        <f t="shared" si="2"/>
        <v>0</v>
      </c>
      <c r="U6" s="175" t="e">
        <f>+#REF!</f>
        <v>#REF!</v>
      </c>
      <c r="V6" s="175" t="e">
        <f>+#REF!</f>
        <v>#REF!</v>
      </c>
      <c r="W6" s="175" t="e">
        <f>+#REF!</f>
        <v>#REF!</v>
      </c>
      <c r="X6" s="175" t="e">
        <f>+#REF!</f>
        <v>#REF!</v>
      </c>
      <c r="Y6" s="175" t="e">
        <f>MAX(U6:X6)</f>
        <v>#REF!</v>
      </c>
      <c r="Z6" s="352"/>
      <c r="AA6" s="340"/>
      <c r="AB6" s="182" t="e">
        <f>+IF(#REF!&gt;L6,"SUPERADA",IF(#REF!=L6,"EQUILIBRADA",IF(#REF!&lt;L6,"PARA MEJORAR")))</f>
        <v>#REF!</v>
      </c>
      <c r="AC6" s="172" t="str">
        <f>IF(COUNTIF(AB6:AB6,"PARA MEJORAR")&gt;1,"PARA MEJORAR","BIEN")</f>
        <v>BIEN</v>
      </c>
      <c r="AD6" s="343"/>
      <c r="AE6" s="353"/>
      <c r="AF6" s="347"/>
      <c r="AG6" s="197"/>
    </row>
    <row r="7" spans="1:34" ht="50.1" customHeight="1" x14ac:dyDescent="0.25">
      <c r="A7" s="336"/>
      <c r="B7" s="361"/>
      <c r="C7" s="334"/>
      <c r="D7" s="319"/>
      <c r="E7" s="332"/>
      <c r="F7" s="332"/>
      <c r="G7" s="332"/>
      <c r="H7" s="329"/>
      <c r="I7" s="332"/>
      <c r="J7" s="337"/>
      <c r="K7" s="168" t="s">
        <v>37</v>
      </c>
      <c r="L7" s="169">
        <v>0</v>
      </c>
      <c r="M7" s="169">
        <v>0</v>
      </c>
      <c r="N7" s="169">
        <v>0</v>
      </c>
      <c r="O7" s="169">
        <v>0</v>
      </c>
      <c r="P7" s="149">
        <v>0</v>
      </c>
      <c r="Q7" s="149">
        <v>0</v>
      </c>
      <c r="R7" s="17"/>
      <c r="S7" s="17"/>
      <c r="T7" s="17"/>
      <c r="U7" s="175"/>
      <c r="V7" s="175"/>
      <c r="W7" s="175"/>
      <c r="X7" s="175"/>
      <c r="Y7" s="175"/>
      <c r="Z7" s="352"/>
      <c r="AA7" s="340"/>
      <c r="AB7" s="182"/>
      <c r="AC7" s="172"/>
      <c r="AD7" s="343"/>
      <c r="AE7" s="353"/>
      <c r="AF7" s="347"/>
      <c r="AG7" s="197"/>
    </row>
    <row r="8" spans="1:34" ht="50.1" customHeight="1" x14ac:dyDescent="0.25">
      <c r="A8" s="336"/>
      <c r="B8" s="361"/>
      <c r="C8" s="334"/>
      <c r="D8" s="319" t="s">
        <v>844</v>
      </c>
      <c r="E8" s="332" t="s">
        <v>861</v>
      </c>
      <c r="F8" s="332" t="s">
        <v>861</v>
      </c>
      <c r="G8" s="332" t="s">
        <v>861</v>
      </c>
      <c r="H8" s="329"/>
      <c r="I8" s="332" t="s">
        <v>861</v>
      </c>
      <c r="J8" s="337"/>
      <c r="K8" s="173" t="s">
        <v>36</v>
      </c>
      <c r="L8" s="174">
        <v>0</v>
      </c>
      <c r="M8" s="174">
        <v>0.3</v>
      </c>
      <c r="N8" s="174">
        <v>0.6</v>
      </c>
      <c r="O8" s="174">
        <v>1</v>
      </c>
      <c r="P8" s="149">
        <v>0</v>
      </c>
      <c r="Q8" s="149">
        <v>0</v>
      </c>
      <c r="R8" s="17">
        <f t="shared" ref="R8" si="5">SUM(N8:N8)*J8</f>
        <v>0</v>
      </c>
      <c r="S8" s="17">
        <f t="shared" ref="S8" si="6">SUM(O8:O8)*J8</f>
        <v>0</v>
      </c>
      <c r="T8" s="17">
        <f t="shared" si="2"/>
        <v>0</v>
      </c>
      <c r="U8" s="346" t="e">
        <f>+#REF!+#REF!</f>
        <v>#REF!</v>
      </c>
      <c r="V8" s="346" t="e">
        <f>+#REF!+#REF!</f>
        <v>#REF!</v>
      </c>
      <c r="W8" s="346" t="e">
        <f>+#REF!+#REF!</f>
        <v>#REF!</v>
      </c>
      <c r="X8" s="346" t="e">
        <f>+#REF!+#REF!</f>
        <v>#REF!</v>
      </c>
      <c r="Y8" s="346" t="e">
        <f>MAX(U8:X10)</f>
        <v>#REF!</v>
      </c>
      <c r="Z8" s="352"/>
      <c r="AA8" s="340"/>
      <c r="AB8" s="182" t="e">
        <f>+IF(#REF!&gt;L8,"SUPERADA",IF(#REF!=L8,"EQUILIBRADA",IF(#REF!&lt;L8,"PARA MEJORAR")))</f>
        <v>#REF!</v>
      </c>
      <c r="AC8" s="354" t="str">
        <f>IF(COUNTIF(AB8:AB10,"PARA MEJORAR")&gt;1,"PARA MEJORAR","BIEN")</f>
        <v>BIEN</v>
      </c>
      <c r="AD8" s="343"/>
      <c r="AE8" s="353"/>
      <c r="AF8" s="347"/>
      <c r="AG8" s="355"/>
    </row>
    <row r="9" spans="1:34" ht="50.1" customHeight="1" x14ac:dyDescent="0.25">
      <c r="A9" s="336"/>
      <c r="B9" s="361"/>
      <c r="C9" s="334"/>
      <c r="D9" s="319"/>
      <c r="E9" s="332"/>
      <c r="F9" s="332"/>
      <c r="G9" s="332"/>
      <c r="H9" s="329"/>
      <c r="I9" s="332"/>
      <c r="J9" s="337"/>
      <c r="K9" s="168" t="s">
        <v>37</v>
      </c>
      <c r="L9" s="169">
        <v>0</v>
      </c>
      <c r="M9" s="169">
        <v>0</v>
      </c>
      <c r="N9" s="169">
        <v>0</v>
      </c>
      <c r="O9" s="169">
        <v>0</v>
      </c>
      <c r="P9" s="149">
        <v>0</v>
      </c>
      <c r="Q9" s="149">
        <v>0</v>
      </c>
      <c r="R9" s="17"/>
      <c r="S9" s="17"/>
      <c r="T9" s="17"/>
      <c r="U9" s="346"/>
      <c r="V9" s="346"/>
      <c r="W9" s="346"/>
      <c r="X9" s="346"/>
      <c r="Y9" s="346"/>
      <c r="Z9" s="352"/>
      <c r="AA9" s="340"/>
      <c r="AB9" s="182"/>
      <c r="AC9" s="354"/>
      <c r="AD9" s="343"/>
      <c r="AE9" s="353"/>
      <c r="AF9" s="347"/>
      <c r="AG9" s="355"/>
    </row>
    <row r="10" spans="1:34" ht="50.1" customHeight="1" x14ac:dyDescent="0.25">
      <c r="A10" s="336"/>
      <c r="B10" s="361"/>
      <c r="C10" s="319" t="s">
        <v>841</v>
      </c>
      <c r="D10" s="319" t="s">
        <v>845</v>
      </c>
      <c r="E10" s="332" t="s">
        <v>861</v>
      </c>
      <c r="F10" s="332" t="s">
        <v>861</v>
      </c>
      <c r="G10" s="332" t="s">
        <v>861</v>
      </c>
      <c r="H10" s="329"/>
      <c r="I10" s="332" t="s">
        <v>861</v>
      </c>
      <c r="J10" s="337"/>
      <c r="K10" s="173" t="s">
        <v>36</v>
      </c>
      <c r="L10" s="174">
        <v>0</v>
      </c>
      <c r="M10" s="174">
        <v>0.3</v>
      </c>
      <c r="N10" s="174">
        <v>0.6</v>
      </c>
      <c r="O10" s="174">
        <v>1</v>
      </c>
      <c r="P10" s="149">
        <v>0</v>
      </c>
      <c r="Q10" s="149">
        <v>0</v>
      </c>
      <c r="R10" s="17">
        <f t="shared" ref="R10" si="7">SUM(N10:N10)*J10</f>
        <v>0</v>
      </c>
      <c r="S10" s="17">
        <f t="shared" ref="S10" si="8">SUM(O10:O10)*J10</f>
        <v>0</v>
      </c>
      <c r="T10" s="17">
        <f t="shared" si="2"/>
        <v>0</v>
      </c>
      <c r="U10" s="346"/>
      <c r="V10" s="346"/>
      <c r="W10" s="346"/>
      <c r="X10" s="346"/>
      <c r="Y10" s="346"/>
      <c r="Z10" s="352"/>
      <c r="AA10" s="340"/>
      <c r="AB10" s="182" t="e">
        <f>+IF(#REF!&gt;L10,"SUPERADA",IF(#REF!=L10,"EQUILIBRADA",IF(#REF!&lt;L10,"PARA MEJORAR")))</f>
        <v>#REF!</v>
      </c>
      <c r="AC10" s="354"/>
      <c r="AD10" s="343"/>
      <c r="AE10" s="353"/>
      <c r="AF10" s="347"/>
      <c r="AG10" s="355"/>
    </row>
    <row r="11" spans="1:34" ht="50.1" customHeight="1" x14ac:dyDescent="0.25">
      <c r="A11" s="336"/>
      <c r="B11" s="361"/>
      <c r="C11" s="319"/>
      <c r="D11" s="319"/>
      <c r="E11" s="332"/>
      <c r="F11" s="332"/>
      <c r="G11" s="332"/>
      <c r="H11" s="329"/>
      <c r="I11" s="332"/>
      <c r="J11" s="337"/>
      <c r="K11" s="168" t="s">
        <v>37</v>
      </c>
      <c r="L11" s="169">
        <v>0</v>
      </c>
      <c r="M11" s="169">
        <v>0</v>
      </c>
      <c r="N11" s="169">
        <v>0</v>
      </c>
      <c r="O11" s="169">
        <v>0</v>
      </c>
      <c r="P11" s="149">
        <v>0</v>
      </c>
      <c r="Q11" s="149">
        <v>0</v>
      </c>
      <c r="R11" s="17"/>
      <c r="S11" s="17"/>
      <c r="T11" s="17"/>
      <c r="U11" s="175"/>
      <c r="V11" s="175"/>
      <c r="W11" s="175"/>
      <c r="X11" s="175"/>
      <c r="Y11" s="175"/>
      <c r="Z11" s="352"/>
      <c r="AA11" s="176"/>
      <c r="AB11" s="182"/>
      <c r="AC11" s="177"/>
      <c r="AD11" s="178"/>
      <c r="AE11" s="353"/>
      <c r="AF11" s="347"/>
      <c r="AG11" s="198"/>
    </row>
    <row r="12" spans="1:34" ht="50.1" customHeight="1" x14ac:dyDescent="0.25">
      <c r="A12" s="336"/>
      <c r="B12" s="361"/>
      <c r="C12" s="319"/>
      <c r="D12" s="334" t="s">
        <v>846</v>
      </c>
      <c r="E12" s="332" t="s">
        <v>861</v>
      </c>
      <c r="F12" s="332" t="s">
        <v>861</v>
      </c>
      <c r="G12" s="332" t="s">
        <v>861</v>
      </c>
      <c r="H12" s="329"/>
      <c r="I12" s="332" t="s">
        <v>861</v>
      </c>
      <c r="J12" s="337"/>
      <c r="K12" s="173" t="s">
        <v>36</v>
      </c>
      <c r="L12" s="174">
        <v>0</v>
      </c>
      <c r="M12" s="174">
        <v>0.3</v>
      </c>
      <c r="N12" s="174">
        <v>0.6</v>
      </c>
      <c r="O12" s="174">
        <v>1</v>
      </c>
      <c r="P12" s="149">
        <v>0</v>
      </c>
      <c r="Q12" s="149">
        <v>0</v>
      </c>
      <c r="R12" s="149"/>
      <c r="S12" s="149"/>
      <c r="T12" s="149"/>
      <c r="U12" s="181"/>
      <c r="V12" s="181"/>
      <c r="W12" s="181"/>
      <c r="X12" s="181"/>
      <c r="Y12" s="181"/>
      <c r="Z12" s="352"/>
      <c r="AA12" s="340"/>
      <c r="AB12" s="182"/>
      <c r="AC12" s="183"/>
      <c r="AD12" s="178"/>
      <c r="AE12" s="353"/>
      <c r="AF12" s="347"/>
      <c r="AG12" s="200"/>
    </row>
    <row r="13" spans="1:34" ht="50.1" customHeight="1" x14ac:dyDescent="0.25">
      <c r="A13" s="336"/>
      <c r="B13" s="361"/>
      <c r="C13" s="319"/>
      <c r="D13" s="334"/>
      <c r="E13" s="332"/>
      <c r="F13" s="332"/>
      <c r="G13" s="332"/>
      <c r="H13" s="329"/>
      <c r="I13" s="332"/>
      <c r="J13" s="337"/>
      <c r="K13" s="168" t="s">
        <v>37</v>
      </c>
      <c r="L13" s="169">
        <v>0</v>
      </c>
      <c r="M13" s="169">
        <v>0</v>
      </c>
      <c r="N13" s="169">
        <v>0</v>
      </c>
      <c r="O13" s="169">
        <v>0</v>
      </c>
      <c r="P13" s="149">
        <v>0</v>
      </c>
      <c r="Q13" s="149">
        <v>0</v>
      </c>
      <c r="R13" s="149"/>
      <c r="S13" s="149"/>
      <c r="T13" s="149"/>
      <c r="U13" s="181"/>
      <c r="V13" s="181"/>
      <c r="W13" s="181"/>
      <c r="X13" s="181"/>
      <c r="Y13" s="181"/>
      <c r="Z13" s="352"/>
      <c r="AA13" s="340"/>
      <c r="AB13" s="182"/>
      <c r="AC13" s="183"/>
      <c r="AD13" s="178"/>
      <c r="AE13" s="353"/>
      <c r="AF13" s="347"/>
      <c r="AG13" s="200"/>
    </row>
    <row r="14" spans="1:34" ht="50.1" customHeight="1" x14ac:dyDescent="0.25">
      <c r="A14" s="336"/>
      <c r="B14" s="361"/>
      <c r="C14" s="334" t="s">
        <v>847</v>
      </c>
      <c r="D14" s="334" t="s">
        <v>848</v>
      </c>
      <c r="E14" s="334" t="s">
        <v>849</v>
      </c>
      <c r="F14" s="334" t="s">
        <v>850</v>
      </c>
      <c r="G14" s="334" t="s">
        <v>851</v>
      </c>
      <c r="H14" s="329"/>
      <c r="I14" s="358" t="s">
        <v>852</v>
      </c>
      <c r="J14" s="337"/>
      <c r="K14" s="173" t="s">
        <v>36</v>
      </c>
      <c r="L14" s="174">
        <v>0</v>
      </c>
      <c r="M14" s="174">
        <v>0.3</v>
      </c>
      <c r="N14" s="174">
        <v>0.6</v>
      </c>
      <c r="O14" s="174">
        <v>1</v>
      </c>
      <c r="P14" s="149">
        <v>0</v>
      </c>
      <c r="Q14" s="149">
        <v>0</v>
      </c>
      <c r="R14" s="149"/>
      <c r="S14" s="149"/>
      <c r="T14" s="149"/>
      <c r="U14" s="181"/>
      <c r="V14" s="181"/>
      <c r="W14" s="181"/>
      <c r="X14" s="181"/>
      <c r="Y14" s="181"/>
      <c r="Z14" s="352"/>
      <c r="AA14" s="340"/>
      <c r="AB14" s="182"/>
      <c r="AC14" s="183"/>
      <c r="AD14" s="178"/>
      <c r="AE14" s="353"/>
      <c r="AF14" s="347"/>
      <c r="AG14" s="200"/>
    </row>
    <row r="15" spans="1:34" ht="50.1" customHeight="1" x14ac:dyDescent="0.25">
      <c r="A15" s="336"/>
      <c r="B15" s="361"/>
      <c r="C15" s="334"/>
      <c r="D15" s="334"/>
      <c r="E15" s="334"/>
      <c r="F15" s="334"/>
      <c r="G15" s="334"/>
      <c r="H15" s="329"/>
      <c r="I15" s="358"/>
      <c r="J15" s="337"/>
      <c r="K15" s="168" t="s">
        <v>37</v>
      </c>
      <c r="L15" s="169">
        <v>0</v>
      </c>
      <c r="M15" s="169">
        <v>0</v>
      </c>
      <c r="N15" s="169">
        <v>0</v>
      </c>
      <c r="O15" s="169">
        <v>0</v>
      </c>
      <c r="P15" s="149">
        <v>0</v>
      </c>
      <c r="Q15" s="149">
        <v>0</v>
      </c>
      <c r="R15" s="149"/>
      <c r="S15" s="149"/>
      <c r="T15" s="149"/>
      <c r="U15" s="181"/>
      <c r="V15" s="181"/>
      <c r="W15" s="181"/>
      <c r="X15" s="181"/>
      <c r="Y15" s="181"/>
      <c r="Z15" s="352"/>
      <c r="AA15" s="340"/>
      <c r="AB15" s="182"/>
      <c r="AC15" s="183"/>
      <c r="AD15" s="178"/>
      <c r="AE15" s="353"/>
      <c r="AF15" s="347"/>
      <c r="AG15" s="200"/>
    </row>
    <row r="16" spans="1:34" ht="50.1" customHeight="1" x14ac:dyDescent="0.25">
      <c r="A16" s="336"/>
      <c r="B16" s="361"/>
      <c r="C16" s="334"/>
      <c r="D16" s="334"/>
      <c r="E16" s="334"/>
      <c r="F16" s="334"/>
      <c r="G16" s="334"/>
      <c r="H16" s="329"/>
      <c r="I16" s="358" t="s">
        <v>853</v>
      </c>
      <c r="J16" s="337"/>
      <c r="K16" s="173" t="s">
        <v>36</v>
      </c>
      <c r="L16" s="174">
        <v>0</v>
      </c>
      <c r="M16" s="174">
        <v>0.3</v>
      </c>
      <c r="N16" s="174">
        <v>0.6</v>
      </c>
      <c r="O16" s="174">
        <v>1</v>
      </c>
      <c r="P16" s="149">
        <v>0</v>
      </c>
      <c r="Q16" s="149">
        <v>0</v>
      </c>
      <c r="R16" s="149"/>
      <c r="S16" s="149"/>
      <c r="T16" s="149"/>
      <c r="U16" s="181"/>
      <c r="V16" s="181"/>
      <c r="W16" s="181"/>
      <c r="X16" s="181"/>
      <c r="Y16" s="181"/>
      <c r="Z16" s="352"/>
      <c r="AA16" s="340"/>
      <c r="AB16" s="182"/>
      <c r="AC16" s="183"/>
      <c r="AD16" s="178"/>
      <c r="AE16" s="353"/>
      <c r="AF16" s="347"/>
      <c r="AG16" s="200"/>
    </row>
    <row r="17" spans="1:33" ht="50.1" customHeight="1" x14ac:dyDescent="0.25">
      <c r="A17" s="336"/>
      <c r="B17" s="361"/>
      <c r="C17" s="334"/>
      <c r="D17" s="334"/>
      <c r="E17" s="334"/>
      <c r="F17" s="334"/>
      <c r="G17" s="334"/>
      <c r="H17" s="329"/>
      <c r="I17" s="358"/>
      <c r="J17" s="337"/>
      <c r="K17" s="168" t="s">
        <v>37</v>
      </c>
      <c r="L17" s="169">
        <v>0</v>
      </c>
      <c r="M17" s="169">
        <v>0</v>
      </c>
      <c r="N17" s="169">
        <v>0</v>
      </c>
      <c r="O17" s="169">
        <v>0</v>
      </c>
      <c r="P17" s="149">
        <v>0</v>
      </c>
      <c r="Q17" s="149">
        <v>0</v>
      </c>
      <c r="R17" s="149"/>
      <c r="S17" s="149"/>
      <c r="T17" s="149"/>
      <c r="U17" s="181"/>
      <c r="V17" s="181"/>
      <c r="W17" s="181"/>
      <c r="X17" s="181"/>
      <c r="Y17" s="181"/>
      <c r="Z17" s="352"/>
      <c r="AA17" s="340"/>
      <c r="AB17" s="182"/>
      <c r="AC17" s="183"/>
      <c r="AD17" s="178"/>
      <c r="AE17" s="353"/>
      <c r="AF17" s="347"/>
      <c r="AG17" s="200"/>
    </row>
    <row r="18" spans="1:33" ht="50.1" customHeight="1" x14ac:dyDescent="0.25">
      <c r="A18" s="336"/>
      <c r="B18" s="361"/>
      <c r="C18" s="334"/>
      <c r="D18" s="334"/>
      <c r="E18" s="334"/>
      <c r="F18" s="334"/>
      <c r="G18" s="334"/>
      <c r="H18" s="329"/>
      <c r="I18" s="358" t="s">
        <v>854</v>
      </c>
      <c r="J18" s="337"/>
      <c r="K18" s="173" t="s">
        <v>36</v>
      </c>
      <c r="L18" s="174">
        <v>0</v>
      </c>
      <c r="M18" s="174">
        <v>0.3</v>
      </c>
      <c r="N18" s="174">
        <v>0.6</v>
      </c>
      <c r="O18" s="174">
        <v>1</v>
      </c>
      <c r="P18" s="149">
        <v>0</v>
      </c>
      <c r="Q18" s="149">
        <v>0</v>
      </c>
      <c r="R18" s="149"/>
      <c r="S18" s="149"/>
      <c r="T18" s="149"/>
      <c r="U18" s="181"/>
      <c r="V18" s="181"/>
      <c r="W18" s="181"/>
      <c r="X18" s="181"/>
      <c r="Y18" s="181"/>
      <c r="Z18" s="352"/>
      <c r="AA18" s="340"/>
      <c r="AB18" s="182"/>
      <c r="AC18" s="183"/>
      <c r="AD18" s="178"/>
      <c r="AE18" s="353"/>
      <c r="AF18" s="347"/>
      <c r="AG18" s="200"/>
    </row>
    <row r="19" spans="1:33" ht="50.1" customHeight="1" x14ac:dyDescent="0.25">
      <c r="A19" s="336"/>
      <c r="B19" s="361"/>
      <c r="C19" s="334"/>
      <c r="D19" s="334"/>
      <c r="E19" s="334"/>
      <c r="F19" s="334"/>
      <c r="G19" s="334"/>
      <c r="H19" s="329"/>
      <c r="I19" s="358"/>
      <c r="J19" s="337"/>
      <c r="K19" s="168" t="s">
        <v>37</v>
      </c>
      <c r="L19" s="169">
        <v>0</v>
      </c>
      <c r="M19" s="169">
        <v>0</v>
      </c>
      <c r="N19" s="169">
        <v>0</v>
      </c>
      <c r="O19" s="169">
        <v>0</v>
      </c>
      <c r="P19" s="149">
        <v>0</v>
      </c>
      <c r="Q19" s="149">
        <v>0</v>
      </c>
      <c r="R19" s="149"/>
      <c r="S19" s="149"/>
      <c r="T19" s="149"/>
      <c r="U19" s="181"/>
      <c r="V19" s="181"/>
      <c r="W19" s="181"/>
      <c r="X19" s="181"/>
      <c r="Y19" s="181"/>
      <c r="Z19" s="352"/>
      <c r="AA19" s="340"/>
      <c r="AB19" s="182"/>
      <c r="AC19" s="183"/>
      <c r="AD19" s="178"/>
      <c r="AE19" s="353"/>
      <c r="AF19" s="347"/>
      <c r="AG19" s="200"/>
    </row>
    <row r="20" spans="1:33" ht="50.1" customHeight="1" x14ac:dyDescent="0.25">
      <c r="A20" s="336"/>
      <c r="B20" s="361"/>
      <c r="C20" s="334"/>
      <c r="D20" s="334"/>
      <c r="E20" s="334"/>
      <c r="F20" s="334"/>
      <c r="G20" s="334"/>
      <c r="H20" s="329"/>
      <c r="I20" s="359" t="s">
        <v>855</v>
      </c>
      <c r="J20" s="337"/>
      <c r="K20" s="173" t="s">
        <v>36</v>
      </c>
      <c r="L20" s="174">
        <v>0</v>
      </c>
      <c r="M20" s="174">
        <v>0.3</v>
      </c>
      <c r="N20" s="174">
        <v>0.6</v>
      </c>
      <c r="O20" s="174">
        <v>1</v>
      </c>
      <c r="P20" s="149">
        <v>0</v>
      </c>
      <c r="Q20" s="149">
        <v>0</v>
      </c>
      <c r="R20" s="149"/>
      <c r="S20" s="149"/>
      <c r="T20" s="149"/>
      <c r="U20" s="181"/>
      <c r="V20" s="181"/>
      <c r="W20" s="181"/>
      <c r="X20" s="181"/>
      <c r="Y20" s="181"/>
      <c r="Z20" s="352"/>
      <c r="AA20" s="340"/>
      <c r="AB20" s="182"/>
      <c r="AC20" s="183"/>
      <c r="AD20" s="178"/>
      <c r="AE20" s="353"/>
      <c r="AF20" s="347"/>
      <c r="AG20" s="200"/>
    </row>
    <row r="21" spans="1:33" ht="50.1" customHeight="1" x14ac:dyDescent="0.25">
      <c r="A21" s="336"/>
      <c r="B21" s="361"/>
      <c r="C21" s="334"/>
      <c r="D21" s="334"/>
      <c r="E21" s="334"/>
      <c r="F21" s="334"/>
      <c r="G21" s="334"/>
      <c r="H21" s="329"/>
      <c r="I21" s="359"/>
      <c r="J21" s="337"/>
      <c r="K21" s="168" t="s">
        <v>37</v>
      </c>
      <c r="L21" s="169">
        <v>0</v>
      </c>
      <c r="M21" s="169">
        <v>0</v>
      </c>
      <c r="N21" s="169">
        <v>0</v>
      </c>
      <c r="O21" s="169">
        <v>0</v>
      </c>
      <c r="P21" s="149">
        <v>0</v>
      </c>
      <c r="Q21" s="149">
        <v>0</v>
      </c>
      <c r="R21" s="149"/>
      <c r="S21" s="149"/>
      <c r="T21" s="149"/>
      <c r="U21" s="181"/>
      <c r="V21" s="181"/>
      <c r="W21" s="181"/>
      <c r="X21" s="181"/>
      <c r="Y21" s="181"/>
      <c r="Z21" s="352"/>
      <c r="AA21" s="340"/>
      <c r="AB21" s="182"/>
      <c r="AC21" s="183"/>
      <c r="AD21" s="178"/>
      <c r="AE21" s="353"/>
      <c r="AF21" s="347"/>
      <c r="AG21" s="200"/>
    </row>
    <row r="22" spans="1:33" ht="61.5" customHeight="1" x14ac:dyDescent="0.25">
      <c r="A22" s="336"/>
      <c r="B22" s="361"/>
      <c r="C22" s="334" t="s">
        <v>842</v>
      </c>
      <c r="D22" s="334" t="s">
        <v>856</v>
      </c>
      <c r="E22" s="332" t="s">
        <v>861</v>
      </c>
      <c r="F22" s="332" t="s">
        <v>861</v>
      </c>
      <c r="G22" s="332" t="s">
        <v>861</v>
      </c>
      <c r="H22" s="329"/>
      <c r="I22" s="332" t="s">
        <v>861</v>
      </c>
      <c r="J22" s="337"/>
      <c r="K22" s="173" t="s">
        <v>36</v>
      </c>
      <c r="L22" s="174">
        <v>0</v>
      </c>
      <c r="M22" s="174">
        <v>0.3</v>
      </c>
      <c r="N22" s="174">
        <v>0.6</v>
      </c>
      <c r="O22" s="174">
        <v>1</v>
      </c>
      <c r="P22" s="149">
        <v>0</v>
      </c>
      <c r="Q22" s="149">
        <v>0</v>
      </c>
      <c r="R22" s="17">
        <f t="shared" ref="R22" si="9">SUM(N22:N22)*J22</f>
        <v>0</v>
      </c>
      <c r="S22" s="17">
        <f t="shared" ref="S22" si="10">SUM(O22:O22)*J22</f>
        <v>0</v>
      </c>
      <c r="T22" s="17">
        <f t="shared" si="2"/>
        <v>0</v>
      </c>
      <c r="U22" s="339" t="e">
        <f>+P27+P29+P25+#REF!</f>
        <v>#REF!</v>
      </c>
      <c r="V22" s="339" t="e">
        <f>+Q27+Q29+Q25+#REF!</f>
        <v>#REF!</v>
      </c>
      <c r="W22" s="339" t="e">
        <f>+R27+R29+R25+#REF!</f>
        <v>#REF!</v>
      </c>
      <c r="X22" s="339" t="e">
        <f>+S27+S29+S25+#REF!</f>
        <v>#REF!</v>
      </c>
      <c r="Y22" s="339" t="e">
        <f>MAX(U22:X29)</f>
        <v>#REF!</v>
      </c>
      <c r="Z22" s="352"/>
      <c r="AA22" s="340"/>
      <c r="AB22" s="341" t="str">
        <f t="shared" ref="AB22" si="11">+IF(L25&gt;L22,"SUPERADA",IF(L25=L22,"EQUILIBRADA",IF(L25&lt;L22,"PARA MEJORAR")))</f>
        <v>EQUILIBRADA</v>
      </c>
      <c r="AC22" s="342" t="str">
        <f>IF(COUNTIF(AB22:AB29,"PARA MEJORAR")&gt;1,"PARA MEJORAR","BIEN")</f>
        <v>BIEN</v>
      </c>
      <c r="AD22" s="343" t="str">
        <f>IF(COUNTIF(AC22:AC29,"PARA MEJORAR")&gt;=1,"PARA MEJORAR","BIEN")</f>
        <v>BIEN</v>
      </c>
      <c r="AE22" s="353"/>
      <c r="AF22" s="347"/>
      <c r="AG22" s="344"/>
    </row>
    <row r="23" spans="1:33" ht="91.5" customHeight="1" x14ac:dyDescent="0.25">
      <c r="A23" s="336"/>
      <c r="B23" s="361"/>
      <c r="C23" s="334"/>
      <c r="D23" s="334"/>
      <c r="E23" s="332"/>
      <c r="F23" s="332"/>
      <c r="G23" s="332"/>
      <c r="H23" s="329"/>
      <c r="I23" s="332"/>
      <c r="J23" s="337"/>
      <c r="K23" s="168" t="s">
        <v>37</v>
      </c>
      <c r="L23" s="169">
        <v>0</v>
      </c>
      <c r="M23" s="169">
        <v>0</v>
      </c>
      <c r="N23" s="169">
        <v>0</v>
      </c>
      <c r="O23" s="169">
        <v>0</v>
      </c>
      <c r="P23" s="149">
        <v>0</v>
      </c>
      <c r="Q23" s="149">
        <v>0</v>
      </c>
      <c r="R23" s="17"/>
      <c r="S23" s="17"/>
      <c r="T23" s="17"/>
      <c r="U23" s="339"/>
      <c r="V23" s="339"/>
      <c r="W23" s="339"/>
      <c r="X23" s="339"/>
      <c r="Y23" s="339"/>
      <c r="Z23" s="352"/>
      <c r="AA23" s="340"/>
      <c r="AB23" s="341"/>
      <c r="AC23" s="342"/>
      <c r="AD23" s="343"/>
      <c r="AE23" s="353"/>
      <c r="AF23" s="347"/>
      <c r="AG23" s="344"/>
    </row>
    <row r="24" spans="1:33" ht="50.1" customHeight="1" x14ac:dyDescent="0.25">
      <c r="A24" s="336"/>
      <c r="B24" s="361"/>
      <c r="C24" s="334"/>
      <c r="D24" s="334" t="s">
        <v>857</v>
      </c>
      <c r="E24" s="332" t="s">
        <v>861</v>
      </c>
      <c r="F24" s="332" t="s">
        <v>861</v>
      </c>
      <c r="G24" s="332" t="s">
        <v>861</v>
      </c>
      <c r="H24" s="329"/>
      <c r="I24" s="332" t="s">
        <v>861</v>
      </c>
      <c r="J24" s="337"/>
      <c r="K24" s="173" t="s">
        <v>36</v>
      </c>
      <c r="L24" s="174">
        <v>0</v>
      </c>
      <c r="M24" s="174">
        <v>0.3</v>
      </c>
      <c r="N24" s="174">
        <v>0.6</v>
      </c>
      <c r="O24" s="174">
        <v>1</v>
      </c>
      <c r="P24" s="149">
        <v>0</v>
      </c>
      <c r="Q24" s="149">
        <v>0</v>
      </c>
      <c r="R24" s="17"/>
      <c r="S24" s="17"/>
      <c r="T24" s="17"/>
      <c r="U24" s="339"/>
      <c r="V24" s="339"/>
      <c r="W24" s="339"/>
      <c r="X24" s="339"/>
      <c r="Y24" s="339"/>
      <c r="Z24" s="352"/>
      <c r="AA24" s="340"/>
      <c r="AB24" s="341"/>
      <c r="AC24" s="342"/>
      <c r="AD24" s="343"/>
      <c r="AE24" s="353"/>
      <c r="AF24" s="347"/>
      <c r="AG24" s="344"/>
    </row>
    <row r="25" spans="1:33" ht="50.1" customHeight="1" x14ac:dyDescent="0.25">
      <c r="A25" s="336"/>
      <c r="B25" s="361"/>
      <c r="C25" s="334"/>
      <c r="D25" s="334"/>
      <c r="E25" s="332"/>
      <c r="F25" s="332"/>
      <c r="G25" s="332"/>
      <c r="H25" s="329"/>
      <c r="I25" s="332"/>
      <c r="J25" s="337"/>
      <c r="K25" s="168" t="s">
        <v>37</v>
      </c>
      <c r="L25" s="169">
        <v>0</v>
      </c>
      <c r="M25" s="169">
        <v>0</v>
      </c>
      <c r="N25" s="169">
        <v>0</v>
      </c>
      <c r="O25" s="169">
        <v>0</v>
      </c>
      <c r="P25" s="149">
        <v>0</v>
      </c>
      <c r="Q25" s="149">
        <v>0</v>
      </c>
      <c r="R25" s="149">
        <f t="shared" ref="R25" si="12">SUM(N25:N25)*J22</f>
        <v>0</v>
      </c>
      <c r="S25" s="149">
        <f t="shared" ref="S25" si="13">SUM(O25:O25)*J22</f>
        <v>0</v>
      </c>
      <c r="T25" s="149">
        <f t="shared" si="2"/>
        <v>0</v>
      </c>
      <c r="U25" s="339"/>
      <c r="V25" s="339"/>
      <c r="W25" s="339"/>
      <c r="X25" s="339"/>
      <c r="Y25" s="339"/>
      <c r="Z25" s="352"/>
      <c r="AA25" s="340"/>
      <c r="AB25" s="341"/>
      <c r="AC25" s="342"/>
      <c r="AD25" s="343"/>
      <c r="AE25" s="353"/>
      <c r="AF25" s="347"/>
      <c r="AG25" s="344"/>
    </row>
    <row r="26" spans="1:33" ht="50.1" customHeight="1" x14ac:dyDescent="0.25">
      <c r="A26" s="336"/>
      <c r="B26" s="361"/>
      <c r="C26" s="334" t="s">
        <v>858</v>
      </c>
      <c r="D26" s="357" t="s">
        <v>859</v>
      </c>
      <c r="E26" s="332" t="s">
        <v>861</v>
      </c>
      <c r="F26" s="332" t="s">
        <v>861</v>
      </c>
      <c r="G26" s="332" t="s">
        <v>861</v>
      </c>
      <c r="H26" s="329"/>
      <c r="I26" s="332" t="s">
        <v>861</v>
      </c>
      <c r="J26" s="337"/>
      <c r="K26" s="173" t="s">
        <v>36</v>
      </c>
      <c r="L26" s="174">
        <v>0</v>
      </c>
      <c r="M26" s="174">
        <v>0.2</v>
      </c>
      <c r="N26" s="174">
        <v>0.5</v>
      </c>
      <c r="O26" s="174">
        <v>1</v>
      </c>
      <c r="P26" s="149">
        <v>0</v>
      </c>
      <c r="Q26" s="149">
        <v>0</v>
      </c>
      <c r="R26" s="17" t="e">
        <f>SUM(N26:N26)*#REF!</f>
        <v>#REF!</v>
      </c>
      <c r="S26" s="17" t="e">
        <f>SUM(O26:O26)*#REF!</f>
        <v>#REF!</v>
      </c>
      <c r="T26" s="17" t="e">
        <f t="shared" si="2"/>
        <v>#REF!</v>
      </c>
      <c r="U26" s="339"/>
      <c r="V26" s="339"/>
      <c r="W26" s="339"/>
      <c r="X26" s="339"/>
      <c r="Y26" s="339"/>
      <c r="Z26" s="352"/>
      <c r="AA26" s="340"/>
      <c r="AB26" s="341" t="str">
        <f t="shared" ref="AB26" si="14">+IF(L27&gt;L26,"SUPERADA",IF(L27=L26,"EQUILIBRADA",IF(L27&lt;L26,"PARA MEJORAR")))</f>
        <v>EQUILIBRADA</v>
      </c>
      <c r="AC26" s="342"/>
      <c r="AD26" s="343"/>
      <c r="AE26" s="353"/>
      <c r="AF26" s="347"/>
      <c r="AG26" s="344"/>
    </row>
    <row r="27" spans="1:33" ht="50.1" customHeight="1" x14ac:dyDescent="0.25">
      <c r="A27" s="336"/>
      <c r="B27" s="361"/>
      <c r="C27" s="334"/>
      <c r="D27" s="357"/>
      <c r="E27" s="332"/>
      <c r="F27" s="332"/>
      <c r="G27" s="332"/>
      <c r="H27" s="329"/>
      <c r="I27" s="332"/>
      <c r="J27" s="337"/>
      <c r="K27" s="168" t="s">
        <v>37</v>
      </c>
      <c r="L27" s="169">
        <v>0</v>
      </c>
      <c r="M27" s="169">
        <v>0</v>
      </c>
      <c r="N27" s="169">
        <v>0</v>
      </c>
      <c r="O27" s="169">
        <v>0</v>
      </c>
      <c r="P27" s="149">
        <v>0</v>
      </c>
      <c r="Q27" s="149">
        <v>0</v>
      </c>
      <c r="R27" s="149" t="e">
        <f>SUM(N27:N27)*#REF!</f>
        <v>#REF!</v>
      </c>
      <c r="S27" s="149" t="e">
        <f>SUM(O27:O27)*#REF!</f>
        <v>#REF!</v>
      </c>
      <c r="T27" s="149" t="e">
        <f t="shared" si="2"/>
        <v>#REF!</v>
      </c>
      <c r="U27" s="339"/>
      <c r="V27" s="339"/>
      <c r="W27" s="339"/>
      <c r="X27" s="339"/>
      <c r="Y27" s="339"/>
      <c r="Z27" s="352"/>
      <c r="AA27" s="340"/>
      <c r="AB27" s="341"/>
      <c r="AC27" s="342"/>
      <c r="AD27" s="343"/>
      <c r="AE27" s="353"/>
      <c r="AF27" s="347"/>
      <c r="AG27" s="344"/>
    </row>
    <row r="28" spans="1:33" ht="50.1" customHeight="1" x14ac:dyDescent="0.25">
      <c r="A28" s="336"/>
      <c r="B28" s="361"/>
      <c r="C28" s="334"/>
      <c r="D28" s="357" t="s">
        <v>860</v>
      </c>
      <c r="E28" s="332" t="s">
        <v>861</v>
      </c>
      <c r="F28" s="332" t="s">
        <v>861</v>
      </c>
      <c r="G28" s="332" t="s">
        <v>861</v>
      </c>
      <c r="H28" s="329"/>
      <c r="I28" s="332" t="s">
        <v>861</v>
      </c>
      <c r="J28" s="337"/>
      <c r="K28" s="173" t="s">
        <v>36</v>
      </c>
      <c r="L28" s="174">
        <v>0</v>
      </c>
      <c r="M28" s="174">
        <v>0.2</v>
      </c>
      <c r="N28" s="174">
        <v>0.5</v>
      </c>
      <c r="O28" s="174">
        <v>1</v>
      </c>
      <c r="P28" s="149">
        <v>0</v>
      </c>
      <c r="Q28" s="149">
        <v>0</v>
      </c>
      <c r="R28" s="17" t="e">
        <f>SUM(N28:N28)*#REF!</f>
        <v>#REF!</v>
      </c>
      <c r="S28" s="17" t="e">
        <f>SUM(O28:O28)*#REF!</f>
        <v>#REF!</v>
      </c>
      <c r="T28" s="17" t="e">
        <f t="shared" si="2"/>
        <v>#REF!</v>
      </c>
      <c r="U28" s="339"/>
      <c r="V28" s="339"/>
      <c r="W28" s="339"/>
      <c r="X28" s="339"/>
      <c r="Y28" s="339"/>
      <c r="Z28" s="352"/>
      <c r="AA28" s="340"/>
      <c r="AB28" s="341" t="str">
        <f t="shared" ref="AB28" si="15">+IF(L29&gt;L28,"SUPERADA",IF(L29=L28,"EQUILIBRADA",IF(L29&lt;L28,"PARA MEJORAR")))</f>
        <v>SUPERADA</v>
      </c>
      <c r="AC28" s="342"/>
      <c r="AD28" s="343"/>
      <c r="AE28" s="353"/>
      <c r="AF28" s="347"/>
      <c r="AG28" s="344"/>
    </row>
    <row r="29" spans="1:33" ht="50.1" customHeight="1" x14ac:dyDescent="0.25">
      <c r="A29" s="336"/>
      <c r="B29" s="361"/>
      <c r="C29" s="334"/>
      <c r="D29" s="357"/>
      <c r="E29" s="332"/>
      <c r="F29" s="332"/>
      <c r="G29" s="332"/>
      <c r="H29" s="329"/>
      <c r="I29" s="332"/>
      <c r="J29" s="337"/>
      <c r="K29" s="168" t="s">
        <v>37</v>
      </c>
      <c r="L29" s="169">
        <v>0.1</v>
      </c>
      <c r="M29" s="169">
        <v>0.1</v>
      </c>
      <c r="N29" s="169">
        <v>0</v>
      </c>
      <c r="O29" s="169">
        <v>0</v>
      </c>
      <c r="P29" s="149">
        <v>0</v>
      </c>
      <c r="Q29" s="149">
        <v>0</v>
      </c>
      <c r="R29" s="149" t="e">
        <f>SUM(N29:N29)*#REF!</f>
        <v>#REF!</v>
      </c>
      <c r="S29" s="149" t="e">
        <f>SUM(O29:O29)*#REF!</f>
        <v>#REF!</v>
      </c>
      <c r="T29" s="149" t="e">
        <f t="shared" si="2"/>
        <v>#REF!</v>
      </c>
      <c r="U29" s="339"/>
      <c r="V29" s="339"/>
      <c r="W29" s="339"/>
      <c r="X29" s="339"/>
      <c r="Y29" s="339"/>
      <c r="Z29" s="352"/>
      <c r="AA29" s="340"/>
      <c r="AB29" s="341"/>
      <c r="AC29" s="342"/>
      <c r="AD29" s="343"/>
      <c r="AE29" s="353"/>
      <c r="AF29" s="347"/>
      <c r="AG29" s="344"/>
    </row>
  </sheetData>
  <sheetProtection algorithmName="SHA-512" hashValue="DhmAT3HFvnQrhSbxOTBafT+UdaSybx2JrQFmH2Mvr5ewqm/QWg+n6w03jGonhl4KeAgDS++LQq0rpbKSIV9M3A==" saltValue="VF1Ttib1UBNcxIX+yiFohw==" spinCount="100000" sheet="1" objects="1" scenarios="1"/>
  <mergeCells count="114">
    <mergeCell ref="B2:C2"/>
    <mergeCell ref="E2:AG2"/>
    <mergeCell ref="J3:K3"/>
    <mergeCell ref="A4:A29"/>
    <mergeCell ref="B4:B29"/>
    <mergeCell ref="D4:D5"/>
    <mergeCell ref="E4:E5"/>
    <mergeCell ref="F4:F5"/>
    <mergeCell ref="G4:G5"/>
    <mergeCell ref="I4:I5"/>
    <mergeCell ref="J4:J5"/>
    <mergeCell ref="Z4:Z29"/>
    <mergeCell ref="AA4:AA10"/>
    <mergeCell ref="AD4:AD10"/>
    <mergeCell ref="I8:I9"/>
    <mergeCell ref="J8:J9"/>
    <mergeCell ref="U8:U10"/>
    <mergeCell ref="V8:V10"/>
    <mergeCell ref="W8:W10"/>
    <mergeCell ref="X8:X10"/>
    <mergeCell ref="Y8:Y10"/>
    <mergeCell ref="AC8:AC10"/>
    <mergeCell ref="AG8:AG10"/>
    <mergeCell ref="D10:D11"/>
    <mergeCell ref="AE4:AE29"/>
    <mergeCell ref="J12:J13"/>
    <mergeCell ref="AA12:AA29"/>
    <mergeCell ref="H14:H15"/>
    <mergeCell ref="I14:I15"/>
    <mergeCell ref="J14:J15"/>
    <mergeCell ref="I20:I21"/>
    <mergeCell ref="J20:J21"/>
    <mergeCell ref="D22:D23"/>
    <mergeCell ref="E22:E23"/>
    <mergeCell ref="F22:F23"/>
    <mergeCell ref="G22:G23"/>
    <mergeCell ref="H22:H23"/>
    <mergeCell ref="I22:I23"/>
    <mergeCell ref="J22:J23"/>
    <mergeCell ref="H20:H21"/>
    <mergeCell ref="I16:I17"/>
    <mergeCell ref="J16:J17"/>
    <mergeCell ref="H18:H19"/>
    <mergeCell ref="I18:I19"/>
    <mergeCell ref="J18:J19"/>
    <mergeCell ref="H16:H17"/>
    <mergeCell ref="E10:E11"/>
    <mergeCell ref="F10:F11"/>
    <mergeCell ref="G10:G11"/>
    <mergeCell ref="I6:I7"/>
    <mergeCell ref="J6:J7"/>
    <mergeCell ref="H4:H5"/>
    <mergeCell ref="H10:H11"/>
    <mergeCell ref="I10:I11"/>
    <mergeCell ref="J10:J11"/>
    <mergeCell ref="D12:D13"/>
    <mergeCell ref="E12:E13"/>
    <mergeCell ref="F12:F13"/>
    <mergeCell ref="G12:G13"/>
    <mergeCell ref="H12:H13"/>
    <mergeCell ref="I12:I13"/>
    <mergeCell ref="D8:D9"/>
    <mergeCell ref="E8:E9"/>
    <mergeCell ref="F8:F9"/>
    <mergeCell ref="G8:G9"/>
    <mergeCell ref="H8:H9"/>
    <mergeCell ref="J26:J27"/>
    <mergeCell ref="C22:C25"/>
    <mergeCell ref="AC22:AC29"/>
    <mergeCell ref="AD22:AD29"/>
    <mergeCell ref="AG22:AG29"/>
    <mergeCell ref="D24:D25"/>
    <mergeCell ref="E24:E25"/>
    <mergeCell ref="F24:F25"/>
    <mergeCell ref="G24:G25"/>
    <mergeCell ref="H24:H25"/>
    <mergeCell ref="I24:I25"/>
    <mergeCell ref="U22:U29"/>
    <mergeCell ref="V22:V29"/>
    <mergeCell ref="W22:W29"/>
    <mergeCell ref="X22:X29"/>
    <mergeCell ref="Y22:Y29"/>
    <mergeCell ref="AB22:AB25"/>
    <mergeCell ref="AB26:AB27"/>
    <mergeCell ref="AF4:AF29"/>
    <mergeCell ref="D6:D7"/>
    <mergeCell ref="E6:E7"/>
    <mergeCell ref="F6:F7"/>
    <mergeCell ref="G6:G7"/>
    <mergeCell ref="H6:H7"/>
    <mergeCell ref="A1:AH1"/>
    <mergeCell ref="C4:C9"/>
    <mergeCell ref="C10:C13"/>
    <mergeCell ref="G14:G21"/>
    <mergeCell ref="F14:F21"/>
    <mergeCell ref="E14:E21"/>
    <mergeCell ref="D14:D21"/>
    <mergeCell ref="C14:C21"/>
    <mergeCell ref="I28:I29"/>
    <mergeCell ref="J28:J29"/>
    <mergeCell ref="AB28:AB29"/>
    <mergeCell ref="D28:D29"/>
    <mergeCell ref="E28:E29"/>
    <mergeCell ref="F28:F29"/>
    <mergeCell ref="G28:G29"/>
    <mergeCell ref="H28:H29"/>
    <mergeCell ref="C26:C29"/>
    <mergeCell ref="J24:J25"/>
    <mergeCell ref="D26:D27"/>
    <mergeCell ref="E26:E27"/>
    <mergeCell ref="F26:F27"/>
    <mergeCell ref="G26:G27"/>
    <mergeCell ref="H26:H27"/>
    <mergeCell ref="I26:I27"/>
  </mergeCells>
  <conditionalFormatting sqref="AB22:AB24 AB4:AB11 AB26 AB28">
    <cfRule type="iconSet" priority="46">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zoomScale="42" zoomScaleNormal="42" workbookViewId="0">
      <pane xSplit="3" ySplit="3" topLeftCell="D4" activePane="bottomRight" state="frozen"/>
      <selection activeCell="B2" sqref="B2:D5"/>
      <selection pane="topRight" activeCell="B2" sqref="B2:D5"/>
      <selection pane="bottomLeft" activeCell="B2" sqref="B2:D5"/>
      <selection pane="bottomRight" activeCell="H4" sqref="H4:H5"/>
    </sheetView>
  </sheetViews>
  <sheetFormatPr baseColWidth="10" defaultColWidth="8.42578125" defaultRowHeight="11.25" outlineLevelCol="2" x14ac:dyDescent="0.2"/>
  <cols>
    <col min="1" max="1" width="25.42578125" style="43" customWidth="1"/>
    <col min="2" max="2" width="42.7109375" style="48" customWidth="1" outlineLevel="1"/>
    <col min="3" max="3" width="30.7109375" style="48" customWidth="1" outlineLevel="1"/>
    <col min="4" max="4" width="38.85546875" style="48" customWidth="1" outlineLevel="1"/>
    <col min="5" max="5" width="29.28515625" style="49" customWidth="1"/>
    <col min="6" max="6" width="28.140625" style="124" customWidth="1"/>
    <col min="7" max="7" width="30.85546875" style="124" customWidth="1"/>
    <col min="8" max="8" width="39.7109375" style="50" customWidth="1"/>
    <col min="9" max="10" width="8.42578125" style="49"/>
    <col min="11" max="24" width="8.42578125" style="48"/>
    <col min="25" max="26" width="8.42578125" style="47"/>
    <col min="27" max="27" width="8.42578125" style="46" outlineLevel="1"/>
    <col min="28" max="28" width="8.42578125" style="45" outlineLevel="1"/>
    <col min="29" max="29" width="8.42578125" style="46" outlineLevel="1"/>
    <col min="30" max="30" width="8.42578125" style="45" outlineLevel="1"/>
    <col min="31" max="31" width="8.42578125" style="44"/>
    <col min="32" max="32" width="14.7109375" style="43" customWidth="1" outlineLevel="2"/>
    <col min="33" max="16384" width="8.42578125" style="43"/>
  </cols>
  <sheetData>
    <row r="1" spans="1:34" ht="293.25" customHeight="1" x14ac:dyDescent="0.2">
      <c r="A1" s="278" t="s">
        <v>914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s="103" customFormat="1" ht="39" customHeight="1" x14ac:dyDescent="0.25">
      <c r="A2" s="113" t="s">
        <v>0</v>
      </c>
      <c r="B2" s="349" t="s">
        <v>679</v>
      </c>
      <c r="C2" s="349"/>
      <c r="D2" s="113" t="s">
        <v>910</v>
      </c>
      <c r="E2" s="230">
        <v>2023</v>
      </c>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4" ht="63.95" customHeight="1" x14ac:dyDescent="0.2">
      <c r="A3" s="74" t="s">
        <v>1</v>
      </c>
      <c r="B3" s="74" t="s">
        <v>2</v>
      </c>
      <c r="C3" s="74" t="s">
        <v>3</v>
      </c>
      <c r="D3" s="213" t="s">
        <v>4</v>
      </c>
      <c r="E3" s="75" t="s">
        <v>5</v>
      </c>
      <c r="F3" s="114" t="s">
        <v>6</v>
      </c>
      <c r="G3" s="114" t="s">
        <v>7</v>
      </c>
      <c r="H3" s="114" t="s">
        <v>9</v>
      </c>
      <c r="I3" s="243" t="s">
        <v>10</v>
      </c>
      <c r="J3" s="243"/>
      <c r="K3" s="78">
        <v>44986</v>
      </c>
      <c r="L3" s="78">
        <v>45078</v>
      </c>
      <c r="M3" s="78">
        <v>45170</v>
      </c>
      <c r="N3" s="78">
        <v>45261</v>
      </c>
      <c r="O3" s="79" t="s">
        <v>11</v>
      </c>
      <c r="P3" s="79" t="s">
        <v>12</v>
      </c>
      <c r="Q3" s="79" t="s">
        <v>13</v>
      </c>
      <c r="R3" s="79" t="s">
        <v>14</v>
      </c>
      <c r="S3" s="79" t="s">
        <v>15</v>
      </c>
      <c r="T3" s="74" t="s">
        <v>16</v>
      </c>
      <c r="U3" s="74" t="s">
        <v>17</v>
      </c>
      <c r="V3" s="74" t="s">
        <v>18</v>
      </c>
      <c r="W3" s="74" t="s">
        <v>19</v>
      </c>
      <c r="X3" s="74" t="s">
        <v>428</v>
      </c>
      <c r="Y3" s="114" t="s">
        <v>21</v>
      </c>
      <c r="Z3" s="114" t="s">
        <v>22</v>
      </c>
      <c r="AA3" s="74" t="s">
        <v>23</v>
      </c>
      <c r="AB3" s="74" t="s">
        <v>427</v>
      </c>
      <c r="AC3" s="74" t="s">
        <v>426</v>
      </c>
      <c r="AD3" s="74" t="s">
        <v>425</v>
      </c>
      <c r="AE3" s="114" t="s">
        <v>27</v>
      </c>
      <c r="AF3" s="75" t="s">
        <v>28</v>
      </c>
    </row>
    <row r="4" spans="1:34" ht="50.1" customHeight="1" x14ac:dyDescent="0.2">
      <c r="A4" s="296" t="s">
        <v>707</v>
      </c>
      <c r="B4" s="297" t="s">
        <v>706</v>
      </c>
      <c r="C4" s="362" t="s">
        <v>484</v>
      </c>
      <c r="D4" s="362" t="s">
        <v>485</v>
      </c>
      <c r="E4" s="315" t="s">
        <v>486</v>
      </c>
      <c r="F4" s="298" t="s">
        <v>487</v>
      </c>
      <c r="G4" s="298" t="s">
        <v>488</v>
      </c>
      <c r="H4" s="365" t="s">
        <v>489</v>
      </c>
      <c r="I4" s="365">
        <v>0.15</v>
      </c>
      <c r="J4" s="15" t="s">
        <v>36</v>
      </c>
      <c r="K4" s="16">
        <v>1</v>
      </c>
      <c r="L4" s="16">
        <v>1</v>
      </c>
      <c r="M4" s="16">
        <v>1</v>
      </c>
      <c r="N4" s="16">
        <v>1</v>
      </c>
      <c r="O4" s="17">
        <f t="shared" ref="O4" si="0">SUM(K4:K4)*I4</f>
        <v>0.15</v>
      </c>
      <c r="P4" s="17">
        <f t="shared" ref="P4" si="1">SUM(L4:L4)*I4</f>
        <v>0.15</v>
      </c>
      <c r="Q4" s="17">
        <f t="shared" ref="Q4" si="2">SUM(M4:M4)*I4</f>
        <v>0.15</v>
      </c>
      <c r="R4" s="17">
        <f t="shared" ref="R4" si="3">SUM(N4:N4)*I4</f>
        <v>0.15</v>
      </c>
      <c r="S4" s="17">
        <f t="shared" ref="S4:S9" si="4">MAX(O4:R4)</f>
        <v>0.15</v>
      </c>
      <c r="T4" s="366">
        <f>+O5+O7+O9</f>
        <v>0</v>
      </c>
      <c r="U4" s="366">
        <f>+P5+P7+P9</f>
        <v>0</v>
      </c>
      <c r="V4" s="366">
        <f>+Q5+Q7+Q9</f>
        <v>0</v>
      </c>
      <c r="W4" s="366">
        <f>+R5+R7+R9</f>
        <v>0</v>
      </c>
      <c r="X4" s="366">
        <f>MAX(T4:W9)</f>
        <v>0</v>
      </c>
      <c r="Y4" s="370"/>
      <c r="Z4" s="64"/>
      <c r="AA4" s="107"/>
      <c r="AB4" s="108"/>
      <c r="AC4" s="366"/>
      <c r="AD4" s="366"/>
      <c r="AE4" s="371"/>
      <c r="AF4" s="64"/>
    </row>
    <row r="5" spans="1:34" ht="50.1" customHeight="1" x14ac:dyDescent="0.2">
      <c r="A5" s="296"/>
      <c r="B5" s="297"/>
      <c r="C5" s="362"/>
      <c r="D5" s="362"/>
      <c r="E5" s="315"/>
      <c r="F5" s="298"/>
      <c r="G5" s="298"/>
      <c r="H5" s="365"/>
      <c r="I5" s="365"/>
      <c r="J5" s="110" t="s">
        <v>37</v>
      </c>
      <c r="K5" s="111">
        <v>0</v>
      </c>
      <c r="L5" s="111">
        <v>0</v>
      </c>
      <c r="M5" s="111">
        <v>0</v>
      </c>
      <c r="N5" s="111">
        <v>0</v>
      </c>
      <c r="O5" s="109">
        <f t="shared" ref="O5" si="5">SUM(K5:K5)*I4</f>
        <v>0</v>
      </c>
      <c r="P5" s="109">
        <f>SUM(L5:L5)*I4</f>
        <v>0</v>
      </c>
      <c r="Q5" s="109">
        <f t="shared" ref="Q5" si="6">SUM(M5:M5)*I4</f>
        <v>0</v>
      </c>
      <c r="R5" s="109">
        <f t="shared" ref="R5" si="7">SUM(N5:N5)*I4</f>
        <v>0</v>
      </c>
      <c r="S5" s="109">
        <f t="shared" si="4"/>
        <v>0</v>
      </c>
      <c r="T5" s="366"/>
      <c r="U5" s="366"/>
      <c r="V5" s="366"/>
      <c r="W5" s="366"/>
      <c r="X5" s="366"/>
      <c r="Y5" s="370"/>
      <c r="Z5" s="64"/>
      <c r="AA5" s="107"/>
      <c r="AB5" s="108"/>
      <c r="AC5" s="366"/>
      <c r="AD5" s="366"/>
      <c r="AE5" s="371"/>
      <c r="AF5" s="64"/>
    </row>
    <row r="6" spans="1:34" ht="50.1" customHeight="1" x14ac:dyDescent="0.2">
      <c r="A6" s="296"/>
      <c r="B6" s="297"/>
      <c r="C6" s="362"/>
      <c r="D6" s="362"/>
      <c r="E6" s="315"/>
      <c r="F6" s="298"/>
      <c r="G6" s="298"/>
      <c r="H6" s="365" t="s">
        <v>490</v>
      </c>
      <c r="I6" s="365">
        <v>0.45</v>
      </c>
      <c r="J6" s="15" t="s">
        <v>36</v>
      </c>
      <c r="K6" s="16">
        <v>0</v>
      </c>
      <c r="L6" s="16">
        <v>0.5</v>
      </c>
      <c r="M6" s="16">
        <v>1</v>
      </c>
      <c r="N6" s="16">
        <v>1</v>
      </c>
      <c r="O6" s="17">
        <f t="shared" ref="O6" si="8">SUM(K6:K6)*I6</f>
        <v>0</v>
      </c>
      <c r="P6" s="17">
        <f t="shared" ref="P6" si="9">SUM(L6:L6)*I6</f>
        <v>0.22500000000000001</v>
      </c>
      <c r="Q6" s="17">
        <f t="shared" ref="Q6" si="10">SUM(M6:M6)*I6</f>
        <v>0.45</v>
      </c>
      <c r="R6" s="17">
        <f t="shared" ref="R6" si="11">SUM(N6:N6)*I6</f>
        <v>0.45</v>
      </c>
      <c r="S6" s="17">
        <f t="shared" si="4"/>
        <v>0.45</v>
      </c>
      <c r="T6" s="366"/>
      <c r="U6" s="366"/>
      <c r="V6" s="366"/>
      <c r="W6" s="366"/>
      <c r="X6" s="366"/>
      <c r="Y6" s="370"/>
      <c r="Z6" s="64"/>
      <c r="AA6" s="107"/>
      <c r="AB6" s="108"/>
      <c r="AC6" s="366"/>
      <c r="AD6" s="366"/>
      <c r="AE6" s="371"/>
      <c r="AF6" s="64"/>
    </row>
    <row r="7" spans="1:34" ht="50.1" customHeight="1" x14ac:dyDescent="0.2">
      <c r="A7" s="296"/>
      <c r="B7" s="297"/>
      <c r="C7" s="362"/>
      <c r="D7" s="362"/>
      <c r="E7" s="315"/>
      <c r="F7" s="298"/>
      <c r="G7" s="298"/>
      <c r="H7" s="365"/>
      <c r="I7" s="365"/>
      <c r="J7" s="110" t="s">
        <v>37</v>
      </c>
      <c r="K7" s="111">
        <v>0</v>
      </c>
      <c r="L7" s="111">
        <v>0</v>
      </c>
      <c r="M7" s="111">
        <v>0</v>
      </c>
      <c r="N7" s="111">
        <v>0</v>
      </c>
      <c r="O7" s="109">
        <f t="shared" ref="O7" si="12">SUM(K7:K7)*I6</f>
        <v>0</v>
      </c>
      <c r="P7" s="109">
        <f t="shared" ref="P7" si="13">SUM(L7:L7)*I6</f>
        <v>0</v>
      </c>
      <c r="Q7" s="109">
        <f t="shared" ref="Q7" si="14">SUM(M7:M7)*I6</f>
        <v>0</v>
      </c>
      <c r="R7" s="109">
        <f t="shared" ref="R7" si="15">SUM(N7:N7)*I6</f>
        <v>0</v>
      </c>
      <c r="S7" s="109">
        <f t="shared" si="4"/>
        <v>0</v>
      </c>
      <c r="T7" s="366"/>
      <c r="U7" s="366"/>
      <c r="V7" s="366"/>
      <c r="W7" s="366"/>
      <c r="X7" s="366"/>
      <c r="Y7" s="370"/>
      <c r="Z7" s="64"/>
      <c r="AA7" s="107"/>
      <c r="AB7" s="108"/>
      <c r="AC7" s="366"/>
      <c r="AD7" s="366"/>
      <c r="AE7" s="371"/>
      <c r="AF7" s="64"/>
    </row>
    <row r="8" spans="1:34" ht="50.1" customHeight="1" x14ac:dyDescent="0.2">
      <c r="A8" s="296"/>
      <c r="B8" s="297"/>
      <c r="C8" s="362"/>
      <c r="D8" s="362"/>
      <c r="E8" s="315"/>
      <c r="F8" s="298"/>
      <c r="G8" s="298"/>
      <c r="H8" s="365" t="s">
        <v>491</v>
      </c>
      <c r="I8" s="363">
        <v>0.4</v>
      </c>
      <c r="J8" s="15" t="s">
        <v>36</v>
      </c>
      <c r="K8" s="16">
        <v>0</v>
      </c>
      <c r="L8" s="16">
        <v>0</v>
      </c>
      <c r="M8" s="16">
        <v>0</v>
      </c>
      <c r="N8" s="16">
        <v>1</v>
      </c>
      <c r="O8" s="17">
        <f t="shared" ref="O8" si="16">SUM(K8:K8)*I8</f>
        <v>0</v>
      </c>
      <c r="P8" s="17">
        <f t="shared" ref="P8" si="17">SUM(L8:L8)*I8</f>
        <v>0</v>
      </c>
      <c r="Q8" s="17">
        <f t="shared" ref="Q8" si="18">SUM(M8:M8)*I8</f>
        <v>0</v>
      </c>
      <c r="R8" s="17">
        <f t="shared" ref="R8" si="19">SUM(N8:N8)*I8</f>
        <v>0.4</v>
      </c>
      <c r="S8" s="17">
        <f t="shared" si="4"/>
        <v>0.4</v>
      </c>
      <c r="T8" s="366"/>
      <c r="U8" s="366"/>
      <c r="V8" s="366"/>
      <c r="W8" s="366"/>
      <c r="X8" s="366"/>
      <c r="Y8" s="370"/>
      <c r="Z8" s="64"/>
      <c r="AA8" s="107"/>
      <c r="AB8" s="108"/>
      <c r="AC8" s="366"/>
      <c r="AD8" s="366"/>
      <c r="AE8" s="371"/>
      <c r="AF8" s="64"/>
    </row>
    <row r="9" spans="1:34" ht="50.1" customHeight="1" x14ac:dyDescent="0.2">
      <c r="A9" s="296"/>
      <c r="B9" s="297"/>
      <c r="C9" s="362"/>
      <c r="D9" s="362"/>
      <c r="E9" s="315"/>
      <c r="F9" s="298"/>
      <c r="G9" s="298"/>
      <c r="H9" s="365"/>
      <c r="I9" s="363"/>
      <c r="J9" s="364" t="s">
        <v>37</v>
      </c>
      <c r="K9" s="367">
        <v>0</v>
      </c>
      <c r="L9" s="367">
        <v>0</v>
      </c>
      <c r="M9" s="367">
        <v>0</v>
      </c>
      <c r="N9" s="367">
        <v>0</v>
      </c>
      <c r="O9" s="369">
        <f t="shared" ref="O9" si="20">SUM(K9:K9)*I8</f>
        <v>0</v>
      </c>
      <c r="P9" s="369">
        <f t="shared" ref="P9" si="21">SUM(L9:L9)*I8</f>
        <v>0</v>
      </c>
      <c r="Q9" s="369">
        <f t="shared" ref="Q9" si="22">SUM(M9:M9)*I8</f>
        <v>0</v>
      </c>
      <c r="R9" s="369">
        <f t="shared" ref="R9" si="23">SUM(N9:N9)*I8</f>
        <v>0</v>
      </c>
      <c r="S9" s="369">
        <f t="shared" si="4"/>
        <v>0</v>
      </c>
      <c r="T9" s="366"/>
      <c r="U9" s="366"/>
      <c r="V9" s="366"/>
      <c r="W9" s="366"/>
      <c r="X9" s="366"/>
      <c r="Y9" s="370"/>
      <c r="Z9" s="366"/>
      <c r="AA9" s="368"/>
      <c r="AB9" s="366"/>
      <c r="AC9" s="366"/>
      <c r="AD9" s="366"/>
      <c r="AE9" s="371"/>
      <c r="AF9" s="366"/>
    </row>
    <row r="10" spans="1:34" ht="50.1" customHeight="1" x14ac:dyDescent="0.2">
      <c r="A10" s="296"/>
      <c r="B10" s="297"/>
      <c r="C10" s="362"/>
      <c r="D10" s="362"/>
      <c r="E10" s="315"/>
      <c r="F10" s="298"/>
      <c r="G10" s="298"/>
      <c r="H10" s="365"/>
      <c r="I10" s="363"/>
      <c r="J10" s="364"/>
      <c r="K10" s="367"/>
      <c r="L10" s="367"/>
      <c r="M10" s="367"/>
      <c r="N10" s="367"/>
      <c r="O10" s="369"/>
      <c r="P10" s="369"/>
      <c r="Q10" s="369"/>
      <c r="R10" s="369"/>
      <c r="S10" s="369"/>
      <c r="T10" s="366"/>
      <c r="U10" s="366"/>
      <c r="V10" s="366"/>
      <c r="W10" s="366"/>
      <c r="X10" s="366"/>
      <c r="Y10" s="370"/>
      <c r="Z10" s="366"/>
      <c r="AA10" s="368"/>
      <c r="AB10" s="366"/>
      <c r="AC10" s="366"/>
      <c r="AD10" s="366"/>
      <c r="AE10" s="371"/>
      <c r="AF10" s="366"/>
    </row>
    <row r="11" spans="1:34" ht="50.1" customHeight="1" x14ac:dyDescent="0.2">
      <c r="A11" s="296"/>
      <c r="B11" s="297"/>
      <c r="C11" s="362"/>
      <c r="D11" s="362"/>
      <c r="E11" s="315"/>
      <c r="F11" s="298"/>
      <c r="G11" s="298"/>
      <c r="H11" s="365"/>
      <c r="I11" s="363"/>
      <c r="J11" s="364"/>
      <c r="K11" s="367"/>
      <c r="L11" s="367"/>
      <c r="M11" s="367"/>
      <c r="N11" s="367"/>
      <c r="O11" s="369"/>
      <c r="P11" s="369"/>
      <c r="Q11" s="369"/>
      <c r="R11" s="369"/>
      <c r="S11" s="369"/>
      <c r="T11" s="366"/>
      <c r="U11" s="366"/>
      <c r="V11" s="366"/>
      <c r="W11" s="366"/>
      <c r="X11" s="366"/>
      <c r="Y11" s="370"/>
      <c r="Z11" s="366"/>
      <c r="AA11" s="368"/>
      <c r="AB11" s="366"/>
      <c r="AC11" s="366"/>
      <c r="AD11" s="366"/>
      <c r="AE11" s="371"/>
      <c r="AF11" s="366"/>
    </row>
    <row r="12" spans="1:34" ht="50.1" customHeight="1" x14ac:dyDescent="0.2">
      <c r="A12" s="296"/>
      <c r="B12" s="297"/>
      <c r="C12" s="362"/>
      <c r="D12" s="362"/>
      <c r="E12" s="315"/>
      <c r="F12" s="298"/>
      <c r="G12" s="298"/>
      <c r="H12" s="365"/>
      <c r="I12" s="363"/>
      <c r="J12" s="364"/>
      <c r="K12" s="367"/>
      <c r="L12" s="367"/>
      <c r="M12" s="367"/>
      <c r="N12" s="367"/>
      <c r="O12" s="369"/>
      <c r="P12" s="369"/>
      <c r="Q12" s="369"/>
      <c r="R12" s="369"/>
      <c r="S12" s="369"/>
      <c r="T12" s="366"/>
      <c r="U12" s="366"/>
      <c r="V12" s="366"/>
      <c r="W12" s="366"/>
      <c r="X12" s="366"/>
      <c r="Y12" s="370"/>
      <c r="Z12" s="366"/>
      <c r="AA12" s="368"/>
      <c r="AB12" s="366"/>
      <c r="AC12" s="366"/>
      <c r="AD12" s="366"/>
      <c r="AE12" s="371"/>
      <c r="AF12" s="366"/>
    </row>
    <row r="13" spans="1:34" ht="50.1" customHeight="1" x14ac:dyDescent="0.2">
      <c r="A13" s="296"/>
      <c r="B13" s="297"/>
      <c r="C13" s="362"/>
      <c r="D13" s="362"/>
      <c r="E13" s="315"/>
      <c r="F13" s="298"/>
      <c r="G13" s="298"/>
      <c r="H13" s="365"/>
      <c r="I13" s="363"/>
      <c r="J13" s="364"/>
      <c r="K13" s="367"/>
      <c r="L13" s="367"/>
      <c r="M13" s="367"/>
      <c r="N13" s="367"/>
      <c r="O13" s="369"/>
      <c r="P13" s="369"/>
      <c r="Q13" s="369"/>
      <c r="R13" s="369"/>
      <c r="S13" s="369"/>
      <c r="T13" s="366"/>
      <c r="U13" s="366"/>
      <c r="V13" s="366"/>
      <c r="W13" s="366"/>
      <c r="X13" s="366"/>
      <c r="Y13" s="370"/>
      <c r="Z13" s="366"/>
      <c r="AA13" s="368"/>
      <c r="AB13" s="366"/>
      <c r="AC13" s="366"/>
      <c r="AD13" s="366"/>
      <c r="AE13" s="371"/>
      <c r="AF13" s="366"/>
    </row>
    <row r="14" spans="1:34" ht="50.1" customHeight="1" x14ac:dyDescent="0.2">
      <c r="A14" s="296"/>
      <c r="B14" s="297"/>
      <c r="C14" s="362" t="s">
        <v>492</v>
      </c>
      <c r="D14" s="362" t="s">
        <v>493</v>
      </c>
      <c r="E14" s="315" t="s">
        <v>494</v>
      </c>
      <c r="F14" s="298" t="s">
        <v>495</v>
      </c>
      <c r="G14" s="298" t="s">
        <v>496</v>
      </c>
      <c r="H14" s="365" t="s">
        <v>497</v>
      </c>
      <c r="I14" s="363">
        <v>0.1</v>
      </c>
      <c r="J14" s="15" t="s">
        <v>36</v>
      </c>
      <c r="K14" s="16">
        <v>0.25</v>
      </c>
      <c r="L14" s="16">
        <v>0.5</v>
      </c>
      <c r="M14" s="16">
        <v>0.75</v>
      </c>
      <c r="N14" s="16">
        <v>1</v>
      </c>
      <c r="O14" s="17">
        <f t="shared" ref="O14" si="24">SUM(K14:K14)*I14</f>
        <v>2.5000000000000001E-2</v>
      </c>
      <c r="P14" s="17">
        <f t="shared" ref="P14" si="25">SUM(L14:L14)*I14</f>
        <v>0.05</v>
      </c>
      <c r="Q14" s="17">
        <f t="shared" ref="Q14" si="26">SUM(M14:M14)*I14</f>
        <v>7.5000000000000011E-2</v>
      </c>
      <c r="R14" s="17">
        <f t="shared" ref="R14" si="27">SUM(N14:N14)*I14</f>
        <v>0.1</v>
      </c>
      <c r="S14" s="17">
        <f t="shared" ref="S14:S45" si="28">MAX(O14:R14)</f>
        <v>0.1</v>
      </c>
      <c r="T14" s="366" t="e">
        <f>+O15+O17+#REF!</f>
        <v>#REF!</v>
      </c>
      <c r="U14" s="366" t="e">
        <f>+P15+P17+#REF!</f>
        <v>#REF!</v>
      </c>
      <c r="V14" s="366" t="e">
        <f>+Q15+Q17+#REF!</f>
        <v>#REF!</v>
      </c>
      <c r="W14" s="366" t="e">
        <f>+R15+R17+#REF!</f>
        <v>#REF!</v>
      </c>
      <c r="X14" s="366" t="e">
        <f>MAX(T14:W17)</f>
        <v>#REF!</v>
      </c>
      <c r="Y14" s="252" t="s">
        <v>498</v>
      </c>
      <c r="Z14" s="373" t="s">
        <v>499</v>
      </c>
      <c r="AA14" s="244" t="str">
        <f t="shared" ref="AA14" si="29">+IF(K15&gt;K14,"SUPERADA",IF(K15=K14,"EQUILIBRADA",IF(K15&lt;K14,"PARA MEJORAR")))</f>
        <v>PARA MEJORAR</v>
      </c>
      <c r="AB14" s="374" t="str">
        <f>IF(COUNTIF(AA14:AA17,"PARA MEJORAR")&gt;1,"PARA MEJORAR","BIEN")</f>
        <v>PARA MEJORAR</v>
      </c>
      <c r="AC14" s="377" t="str">
        <f>IF(COUNTIF(AB14:AB31,"PARA MEJORAR")&gt;=1,"PARA MEJORAR","BIEN")</f>
        <v>PARA MEJORAR</v>
      </c>
      <c r="AD14" s="378" t="str">
        <f>IF(COUNTIF(AC14:AC45,"PARA MEJORAR")&gt;=1,"PARA MEJORAR","BIEN")</f>
        <v>PARA MEJORAR</v>
      </c>
      <c r="AE14" s="247" t="s">
        <v>500</v>
      </c>
      <c r="AF14" s="372"/>
    </row>
    <row r="15" spans="1:34" ht="50.1" customHeight="1" x14ac:dyDescent="0.2">
      <c r="A15" s="296"/>
      <c r="B15" s="297"/>
      <c r="C15" s="362"/>
      <c r="D15" s="362"/>
      <c r="E15" s="315"/>
      <c r="F15" s="298"/>
      <c r="G15" s="298"/>
      <c r="H15" s="365"/>
      <c r="I15" s="363"/>
      <c r="J15" s="110" t="s">
        <v>37</v>
      </c>
      <c r="K15" s="111">
        <v>0</v>
      </c>
      <c r="L15" s="111">
        <v>0</v>
      </c>
      <c r="M15" s="111">
        <v>0</v>
      </c>
      <c r="N15" s="111">
        <v>0</v>
      </c>
      <c r="O15" s="109">
        <f t="shared" ref="O15" si="30">SUM(K15:K15)*I14</f>
        <v>0</v>
      </c>
      <c r="P15" s="109">
        <f>SUM(L15:L15)*I14</f>
        <v>0</v>
      </c>
      <c r="Q15" s="109">
        <f t="shared" ref="Q15" si="31">SUM(M15:M15)*I14</f>
        <v>0</v>
      </c>
      <c r="R15" s="109">
        <f t="shared" ref="R15" si="32">SUM(N15:N15)*I14</f>
        <v>0</v>
      </c>
      <c r="S15" s="109">
        <f t="shared" si="28"/>
        <v>0</v>
      </c>
      <c r="T15" s="366"/>
      <c r="U15" s="366"/>
      <c r="V15" s="366"/>
      <c r="W15" s="366"/>
      <c r="X15" s="366"/>
      <c r="Y15" s="252"/>
      <c r="Z15" s="373"/>
      <c r="AA15" s="244"/>
      <c r="AB15" s="374"/>
      <c r="AC15" s="377"/>
      <c r="AD15" s="378"/>
      <c r="AE15" s="247"/>
      <c r="AF15" s="372"/>
    </row>
    <row r="16" spans="1:34" ht="50.1" customHeight="1" x14ac:dyDescent="0.2">
      <c r="A16" s="296"/>
      <c r="B16" s="297"/>
      <c r="C16" s="362"/>
      <c r="D16" s="362"/>
      <c r="E16" s="315"/>
      <c r="F16" s="298"/>
      <c r="G16" s="298"/>
      <c r="H16" s="365" t="s">
        <v>501</v>
      </c>
      <c r="I16" s="363">
        <v>0.3</v>
      </c>
      <c r="J16" s="15" t="s">
        <v>36</v>
      </c>
      <c r="K16" s="16">
        <v>0.25</v>
      </c>
      <c r="L16" s="16">
        <v>0.5</v>
      </c>
      <c r="M16" s="16">
        <v>0.75</v>
      </c>
      <c r="N16" s="16">
        <v>1</v>
      </c>
      <c r="O16" s="17">
        <f t="shared" ref="O16" si="33">SUM(K16:K16)*I16</f>
        <v>7.4999999999999997E-2</v>
      </c>
      <c r="P16" s="17">
        <f t="shared" ref="P16" si="34">SUM(L16:L16)*I16</f>
        <v>0.15</v>
      </c>
      <c r="Q16" s="17">
        <f t="shared" ref="Q16" si="35">SUM(M16:M16)*I16</f>
        <v>0.22499999999999998</v>
      </c>
      <c r="R16" s="17">
        <f t="shared" ref="R16" si="36">SUM(N16:N16)*I16</f>
        <v>0.3</v>
      </c>
      <c r="S16" s="17">
        <f t="shared" si="28"/>
        <v>0.3</v>
      </c>
      <c r="T16" s="366"/>
      <c r="U16" s="366"/>
      <c r="V16" s="366"/>
      <c r="W16" s="366"/>
      <c r="X16" s="366"/>
      <c r="Y16" s="252"/>
      <c r="Z16" s="373"/>
      <c r="AA16" s="244" t="str">
        <f t="shared" ref="AA16" si="37">+IF(K17&gt;K16,"SUPERADA",IF(K17=K16,"EQUILIBRADA",IF(K17&lt;K16,"PARA MEJORAR")))</f>
        <v>PARA MEJORAR</v>
      </c>
      <c r="AB16" s="374"/>
      <c r="AC16" s="377"/>
      <c r="AD16" s="378"/>
      <c r="AE16" s="247"/>
      <c r="AF16" s="372"/>
    </row>
    <row r="17" spans="1:32" ht="50.1" customHeight="1" x14ac:dyDescent="0.2">
      <c r="A17" s="296"/>
      <c r="B17" s="297"/>
      <c r="C17" s="362"/>
      <c r="D17" s="362"/>
      <c r="E17" s="315"/>
      <c r="F17" s="298"/>
      <c r="G17" s="298"/>
      <c r="H17" s="365"/>
      <c r="I17" s="363"/>
      <c r="J17" s="110" t="s">
        <v>37</v>
      </c>
      <c r="K17" s="111">
        <v>0</v>
      </c>
      <c r="L17" s="111">
        <v>0</v>
      </c>
      <c r="M17" s="111">
        <v>0</v>
      </c>
      <c r="N17" s="111">
        <v>0</v>
      </c>
      <c r="O17" s="109">
        <f t="shared" ref="O17" si="38">SUM(K17:K17)*I16</f>
        <v>0</v>
      </c>
      <c r="P17" s="109">
        <f t="shared" ref="P17" si="39">SUM(L17:L17)*I16</f>
        <v>0</v>
      </c>
      <c r="Q17" s="109">
        <f t="shared" ref="Q17" si="40">SUM(M17:M17)*I16</f>
        <v>0</v>
      </c>
      <c r="R17" s="109">
        <f t="shared" ref="R17" si="41">SUM(N17:N17)*I16</f>
        <v>0</v>
      </c>
      <c r="S17" s="109">
        <f t="shared" si="28"/>
        <v>0</v>
      </c>
      <c r="T17" s="366"/>
      <c r="U17" s="366"/>
      <c r="V17" s="366"/>
      <c r="W17" s="366"/>
      <c r="X17" s="366"/>
      <c r="Y17" s="252"/>
      <c r="Z17" s="373"/>
      <c r="AA17" s="244"/>
      <c r="AB17" s="374"/>
      <c r="AC17" s="377"/>
      <c r="AD17" s="378"/>
      <c r="AE17" s="247"/>
      <c r="AF17" s="372"/>
    </row>
    <row r="18" spans="1:32" ht="50.1" customHeight="1" x14ac:dyDescent="0.2">
      <c r="A18" s="296"/>
      <c r="B18" s="297"/>
      <c r="C18" s="362"/>
      <c r="D18" s="362"/>
      <c r="E18" s="315"/>
      <c r="F18" s="298"/>
      <c r="G18" s="298"/>
      <c r="H18" s="365" t="s">
        <v>502</v>
      </c>
      <c r="I18" s="363">
        <v>0.2</v>
      </c>
      <c r="J18" s="15" t="s">
        <v>36</v>
      </c>
      <c r="K18" s="16">
        <v>0.25</v>
      </c>
      <c r="L18" s="16">
        <v>0.5</v>
      </c>
      <c r="M18" s="16">
        <v>0.75</v>
      </c>
      <c r="N18" s="16">
        <v>1</v>
      </c>
      <c r="O18" s="17">
        <f t="shared" ref="O18" si="42">SUM(K18:K18)*I18</f>
        <v>0.05</v>
      </c>
      <c r="P18" s="17">
        <f t="shared" ref="P18" si="43">SUM(L18:L18)*I18</f>
        <v>0.1</v>
      </c>
      <c r="Q18" s="17">
        <f t="shared" ref="Q18" si="44">SUM(M18:M18)*I18</f>
        <v>0.15000000000000002</v>
      </c>
      <c r="R18" s="17">
        <f t="shared" ref="R18" si="45">SUM(N18:N18)*I18</f>
        <v>0.2</v>
      </c>
      <c r="S18" s="17">
        <f t="shared" si="28"/>
        <v>0.2</v>
      </c>
      <c r="T18" s="108"/>
      <c r="U18" s="108"/>
      <c r="V18" s="108"/>
      <c r="W18" s="108"/>
      <c r="X18" s="108"/>
      <c r="Y18" s="252"/>
      <c r="Z18" s="373"/>
      <c r="AA18" s="244" t="str">
        <f t="shared" ref="AA18" si="46">+IF(K19&gt;K18,"SUPERADA",IF(K19=K18,"EQUILIBRADA",IF(K19&lt;K18,"PARA MEJORAR")))</f>
        <v>PARA MEJORAR</v>
      </c>
      <c r="AB18" s="374" t="str">
        <f>IF(COUNTIF(AA18:AA21,"PARA MEJORAR")&gt;1,"PARA MEJORAR","BIEN")</f>
        <v>PARA MEJORAR</v>
      </c>
      <c r="AC18" s="377"/>
      <c r="AD18" s="378"/>
      <c r="AE18" s="247"/>
      <c r="AF18" s="164"/>
    </row>
    <row r="19" spans="1:32" ht="50.1" customHeight="1" x14ac:dyDescent="0.2">
      <c r="A19" s="296"/>
      <c r="B19" s="297"/>
      <c r="C19" s="362"/>
      <c r="D19" s="362"/>
      <c r="E19" s="315"/>
      <c r="F19" s="298"/>
      <c r="G19" s="298"/>
      <c r="H19" s="365"/>
      <c r="I19" s="363"/>
      <c r="J19" s="110" t="s">
        <v>37</v>
      </c>
      <c r="K19" s="111">
        <v>0</v>
      </c>
      <c r="L19" s="111">
        <v>0</v>
      </c>
      <c r="M19" s="111">
        <v>0</v>
      </c>
      <c r="N19" s="111">
        <v>0</v>
      </c>
      <c r="O19" s="109">
        <f t="shared" ref="O19" si="47">SUM(K19:K19)*I18</f>
        <v>0</v>
      </c>
      <c r="P19" s="109">
        <f>SUM(L19:L19)*I18</f>
        <v>0</v>
      </c>
      <c r="Q19" s="109">
        <f t="shared" ref="Q19" si="48">SUM(M19:M19)*I18</f>
        <v>0</v>
      </c>
      <c r="R19" s="109">
        <f t="shared" ref="R19" si="49">SUM(N19:N19)*I18</f>
        <v>0</v>
      </c>
      <c r="S19" s="109">
        <f t="shared" si="28"/>
        <v>0</v>
      </c>
      <c r="T19" s="108"/>
      <c r="U19" s="108"/>
      <c r="V19" s="108"/>
      <c r="W19" s="108"/>
      <c r="X19" s="108"/>
      <c r="Y19" s="252"/>
      <c r="Z19" s="373"/>
      <c r="AA19" s="244"/>
      <c r="AB19" s="374"/>
      <c r="AC19" s="377"/>
      <c r="AD19" s="378"/>
      <c r="AE19" s="247"/>
      <c r="AF19" s="164"/>
    </row>
    <row r="20" spans="1:32" ht="50.1" customHeight="1" x14ac:dyDescent="0.2">
      <c r="A20" s="296"/>
      <c r="B20" s="297"/>
      <c r="C20" s="362"/>
      <c r="D20" s="362"/>
      <c r="E20" s="315"/>
      <c r="F20" s="298"/>
      <c r="G20" s="298"/>
      <c r="H20" s="365" t="s">
        <v>503</v>
      </c>
      <c r="I20" s="363">
        <v>0.3</v>
      </c>
      <c r="J20" s="15" t="s">
        <v>36</v>
      </c>
      <c r="K20" s="16">
        <v>0.25</v>
      </c>
      <c r="L20" s="16">
        <v>0.5</v>
      </c>
      <c r="M20" s="16">
        <v>0.75</v>
      </c>
      <c r="N20" s="16">
        <v>1</v>
      </c>
      <c r="O20" s="17">
        <f t="shared" ref="O20" si="50">SUM(K20:K20)*I20</f>
        <v>7.4999999999999997E-2</v>
      </c>
      <c r="P20" s="17">
        <f t="shared" ref="P20" si="51">SUM(L20:L20)*I20</f>
        <v>0.15</v>
      </c>
      <c r="Q20" s="17">
        <f t="shared" ref="Q20" si="52">SUM(M20:M20)*I20</f>
        <v>0.22499999999999998</v>
      </c>
      <c r="R20" s="17">
        <f t="shared" ref="R20" si="53">SUM(N20:N20)*I20</f>
        <v>0.3</v>
      </c>
      <c r="S20" s="17">
        <f t="shared" si="28"/>
        <v>0.3</v>
      </c>
      <c r="T20" s="108"/>
      <c r="U20" s="108"/>
      <c r="V20" s="108"/>
      <c r="W20" s="108"/>
      <c r="X20" s="108"/>
      <c r="Y20" s="252"/>
      <c r="Z20" s="373"/>
      <c r="AA20" s="244" t="str">
        <f t="shared" ref="AA20" si="54">+IF(K21&gt;K20,"SUPERADA",IF(K21=K20,"EQUILIBRADA",IF(K21&lt;K20,"PARA MEJORAR")))</f>
        <v>PARA MEJORAR</v>
      </c>
      <c r="AB20" s="374"/>
      <c r="AC20" s="377"/>
      <c r="AD20" s="378"/>
      <c r="AE20" s="247"/>
      <c r="AF20" s="164"/>
    </row>
    <row r="21" spans="1:32" ht="50.1" customHeight="1" x14ac:dyDescent="0.2">
      <c r="A21" s="296"/>
      <c r="B21" s="297"/>
      <c r="C21" s="362"/>
      <c r="D21" s="362"/>
      <c r="E21" s="315"/>
      <c r="F21" s="298"/>
      <c r="G21" s="298"/>
      <c r="H21" s="365"/>
      <c r="I21" s="363"/>
      <c r="J21" s="110" t="s">
        <v>37</v>
      </c>
      <c r="K21" s="111">
        <v>0</v>
      </c>
      <c r="L21" s="111">
        <v>0</v>
      </c>
      <c r="M21" s="111">
        <v>0</v>
      </c>
      <c r="N21" s="111">
        <v>0</v>
      </c>
      <c r="O21" s="109">
        <f t="shared" ref="O21" si="55">SUM(K21:K21)*I20</f>
        <v>0</v>
      </c>
      <c r="P21" s="109">
        <f>SUM(L21:L21)*I20</f>
        <v>0</v>
      </c>
      <c r="Q21" s="109">
        <f t="shared" ref="Q21" si="56">SUM(M21:M21)*I20</f>
        <v>0</v>
      </c>
      <c r="R21" s="109">
        <f t="shared" ref="R21" si="57">SUM(N21:N21)*I20</f>
        <v>0</v>
      </c>
      <c r="S21" s="109">
        <f t="shared" si="28"/>
        <v>0</v>
      </c>
      <c r="T21" s="108"/>
      <c r="U21" s="108"/>
      <c r="V21" s="108"/>
      <c r="W21" s="108"/>
      <c r="X21" s="108"/>
      <c r="Y21" s="252"/>
      <c r="Z21" s="373"/>
      <c r="AA21" s="244"/>
      <c r="AB21" s="374"/>
      <c r="AC21" s="377"/>
      <c r="AD21" s="378"/>
      <c r="AE21" s="247"/>
      <c r="AF21" s="164"/>
    </row>
    <row r="22" spans="1:32" ht="50.1" customHeight="1" x14ac:dyDescent="0.2">
      <c r="A22" s="296"/>
      <c r="B22" s="297"/>
      <c r="C22" s="362"/>
      <c r="D22" s="362"/>
      <c r="E22" s="315"/>
      <c r="F22" s="298"/>
      <c r="G22" s="298"/>
      <c r="H22" s="365" t="s">
        <v>504</v>
      </c>
      <c r="I22" s="363">
        <v>0.1</v>
      </c>
      <c r="J22" s="15" t="s">
        <v>36</v>
      </c>
      <c r="K22" s="16">
        <v>0</v>
      </c>
      <c r="L22" s="16">
        <v>0</v>
      </c>
      <c r="M22" s="16">
        <v>0.5</v>
      </c>
      <c r="N22" s="16">
        <v>1</v>
      </c>
      <c r="O22" s="17">
        <f t="shared" ref="O22" si="58">SUM(K22:K22)*I22</f>
        <v>0</v>
      </c>
      <c r="P22" s="17">
        <f t="shared" ref="P22" si="59">SUM(L22:L22)*I22</f>
        <v>0</v>
      </c>
      <c r="Q22" s="17">
        <f t="shared" ref="Q22" si="60">SUM(M22:M22)*I22</f>
        <v>0.05</v>
      </c>
      <c r="R22" s="17">
        <f t="shared" ref="R22" si="61">SUM(N22:N22)*I22</f>
        <v>0.1</v>
      </c>
      <c r="S22" s="17">
        <f t="shared" si="28"/>
        <v>0.1</v>
      </c>
      <c r="T22" s="108"/>
      <c r="U22" s="108"/>
      <c r="V22" s="108"/>
      <c r="W22" s="108"/>
      <c r="X22" s="108"/>
      <c r="Y22" s="252"/>
      <c r="Z22" s="373"/>
      <c r="AA22" s="244" t="str">
        <f t="shared" ref="AA22" si="62">+IF(K23&gt;K22,"SUPERADA",IF(K23=K22,"EQUILIBRADA",IF(K23&lt;K22,"PARA MEJORAR")))</f>
        <v>EQUILIBRADA</v>
      </c>
      <c r="AB22" s="165"/>
      <c r="AC22" s="377"/>
      <c r="AD22" s="378"/>
      <c r="AE22" s="247"/>
      <c r="AF22" s="164"/>
    </row>
    <row r="23" spans="1:32" ht="50.1" customHeight="1" x14ac:dyDescent="0.2">
      <c r="A23" s="296"/>
      <c r="B23" s="297"/>
      <c r="C23" s="362"/>
      <c r="D23" s="362"/>
      <c r="E23" s="315"/>
      <c r="F23" s="298"/>
      <c r="G23" s="298"/>
      <c r="H23" s="365"/>
      <c r="I23" s="363"/>
      <c r="J23" s="110" t="s">
        <v>37</v>
      </c>
      <c r="K23" s="111">
        <v>0</v>
      </c>
      <c r="L23" s="111">
        <v>0</v>
      </c>
      <c r="M23" s="111">
        <v>0</v>
      </c>
      <c r="N23" s="111">
        <v>0</v>
      </c>
      <c r="O23" s="109">
        <f t="shared" ref="O23" si="63">SUM(K23:K23)*I22</f>
        <v>0</v>
      </c>
      <c r="P23" s="109">
        <f>SUM(L23:L23)*I22</f>
        <v>0</v>
      </c>
      <c r="Q23" s="109">
        <f t="shared" ref="Q23" si="64">SUM(M23:M23)*I22</f>
        <v>0</v>
      </c>
      <c r="R23" s="109">
        <f t="shared" ref="R23" si="65">SUM(N23:N23)*I22</f>
        <v>0</v>
      </c>
      <c r="S23" s="109">
        <f t="shared" si="28"/>
        <v>0</v>
      </c>
      <c r="T23" s="108"/>
      <c r="U23" s="108"/>
      <c r="V23" s="108"/>
      <c r="W23" s="108"/>
      <c r="X23" s="108"/>
      <c r="Y23" s="252"/>
      <c r="Z23" s="373"/>
      <c r="AA23" s="244"/>
      <c r="AB23" s="165"/>
      <c r="AC23" s="377"/>
      <c r="AD23" s="378"/>
      <c r="AE23" s="247"/>
      <c r="AF23" s="164"/>
    </row>
    <row r="24" spans="1:32" ht="50.1" customHeight="1" x14ac:dyDescent="0.2">
      <c r="A24" s="296"/>
      <c r="B24" s="297"/>
      <c r="C24" s="362"/>
      <c r="D24" s="376" t="s">
        <v>505</v>
      </c>
      <c r="E24" s="315" t="s">
        <v>506</v>
      </c>
      <c r="F24" s="298" t="s">
        <v>507</v>
      </c>
      <c r="G24" s="298" t="s">
        <v>508</v>
      </c>
      <c r="H24" s="365" t="s">
        <v>489</v>
      </c>
      <c r="I24" s="363">
        <v>0.1</v>
      </c>
      <c r="J24" s="15" t="s">
        <v>36</v>
      </c>
      <c r="K24" s="16">
        <v>1</v>
      </c>
      <c r="L24" s="16">
        <v>1</v>
      </c>
      <c r="M24" s="16">
        <v>1</v>
      </c>
      <c r="N24" s="16">
        <v>1</v>
      </c>
      <c r="O24" s="17">
        <f t="shared" ref="O24" si="66">SUM(K24:K24)*I24</f>
        <v>0.1</v>
      </c>
      <c r="P24" s="17">
        <f t="shared" ref="P24" si="67">SUM(L24:L24)*I24</f>
        <v>0.1</v>
      </c>
      <c r="Q24" s="17">
        <f t="shared" ref="Q24" si="68">SUM(M24:M24)*I24</f>
        <v>0.1</v>
      </c>
      <c r="R24" s="17">
        <f t="shared" ref="R24" si="69">SUM(N24:N24)*I24</f>
        <v>0.1</v>
      </c>
      <c r="S24" s="17">
        <f t="shared" si="28"/>
        <v>0.1</v>
      </c>
      <c r="T24" s="366">
        <f>+O25+O27+O31</f>
        <v>0</v>
      </c>
      <c r="U24" s="366">
        <f>+P25+P27+P31</f>
        <v>0</v>
      </c>
      <c r="V24" s="366">
        <f>+Q25+Q27+Q31</f>
        <v>0</v>
      </c>
      <c r="W24" s="366">
        <f>+R25+R27+R31</f>
        <v>0</v>
      </c>
      <c r="X24" s="366">
        <f>MAX(T24:W31)</f>
        <v>0</v>
      </c>
      <c r="Y24" s="252"/>
      <c r="Z24" s="373"/>
      <c r="AA24" s="244" t="str">
        <f t="shared" ref="AA24" si="70">+IF(K25&gt;K24,"SUPERADA",IF(K25=K24,"EQUILIBRADA",IF(K25&lt;K24,"PARA MEJORAR")))</f>
        <v>PARA MEJORAR</v>
      </c>
      <c r="AB24" s="379" t="str">
        <f>IF(COUNTIF(AA24:AA31,"PARA MEJORAR")&gt;1,"PARA MEJORAR","BIEN")</f>
        <v>BIEN</v>
      </c>
      <c r="AC24" s="377"/>
      <c r="AD24" s="378"/>
      <c r="AE24" s="247"/>
      <c r="AF24" s="380"/>
    </row>
    <row r="25" spans="1:32" ht="50.1" customHeight="1" x14ac:dyDescent="0.2">
      <c r="A25" s="296"/>
      <c r="B25" s="297"/>
      <c r="C25" s="362"/>
      <c r="D25" s="376"/>
      <c r="E25" s="315"/>
      <c r="F25" s="298"/>
      <c r="G25" s="298"/>
      <c r="H25" s="365"/>
      <c r="I25" s="363"/>
      <c r="J25" s="110" t="s">
        <v>37</v>
      </c>
      <c r="K25" s="111">
        <v>0</v>
      </c>
      <c r="L25" s="111">
        <v>0</v>
      </c>
      <c r="M25" s="111">
        <v>0</v>
      </c>
      <c r="N25" s="111">
        <v>0</v>
      </c>
      <c r="O25" s="109">
        <f t="shared" ref="O25" si="71">SUM(K25:K25)*I24</f>
        <v>0</v>
      </c>
      <c r="P25" s="109">
        <f t="shared" ref="P25" si="72">SUM(L25:L25)*I24</f>
        <v>0</v>
      </c>
      <c r="Q25" s="109">
        <f t="shared" ref="Q25" si="73">SUM(M25:M25)*I24</f>
        <v>0</v>
      </c>
      <c r="R25" s="109">
        <f t="shared" ref="R25" si="74">SUM(N25:N25)*I24</f>
        <v>0</v>
      </c>
      <c r="S25" s="109">
        <f t="shared" si="28"/>
        <v>0</v>
      </c>
      <c r="T25" s="366"/>
      <c r="U25" s="366"/>
      <c r="V25" s="366"/>
      <c r="W25" s="366"/>
      <c r="X25" s="366"/>
      <c r="Y25" s="252"/>
      <c r="Z25" s="373"/>
      <c r="AA25" s="244"/>
      <c r="AB25" s="379"/>
      <c r="AC25" s="377"/>
      <c r="AD25" s="378"/>
      <c r="AE25" s="247"/>
      <c r="AF25" s="380"/>
    </row>
    <row r="26" spans="1:32" ht="50.1" customHeight="1" x14ac:dyDescent="0.2">
      <c r="A26" s="296"/>
      <c r="B26" s="297"/>
      <c r="C26" s="362"/>
      <c r="D26" s="376"/>
      <c r="E26" s="315"/>
      <c r="F26" s="298"/>
      <c r="G26" s="298"/>
      <c r="H26" s="365" t="s">
        <v>509</v>
      </c>
      <c r="I26" s="363">
        <v>0.35</v>
      </c>
      <c r="J26" s="15" t="s">
        <v>36</v>
      </c>
      <c r="K26" s="16">
        <f>'[1]I TRIM - PA 2022'!O331</f>
        <v>0</v>
      </c>
      <c r="L26" s="16">
        <v>1</v>
      </c>
      <c r="M26" s="16">
        <v>1</v>
      </c>
      <c r="N26" s="16">
        <v>1</v>
      </c>
      <c r="O26" s="17">
        <f t="shared" ref="O26" si="75">SUM(K26:K26)*I26</f>
        <v>0</v>
      </c>
      <c r="P26" s="17">
        <f t="shared" ref="P26" si="76">SUM(L26:L26)*I26</f>
        <v>0.35</v>
      </c>
      <c r="Q26" s="17">
        <f t="shared" ref="Q26" si="77">SUM(M26:M26)*I26</f>
        <v>0.35</v>
      </c>
      <c r="R26" s="17">
        <f t="shared" ref="R26" si="78">SUM(N26:N26)*I26</f>
        <v>0.35</v>
      </c>
      <c r="S26" s="17">
        <f t="shared" si="28"/>
        <v>0.35</v>
      </c>
      <c r="T26" s="366"/>
      <c r="U26" s="366"/>
      <c r="V26" s="366"/>
      <c r="W26" s="366"/>
      <c r="X26" s="366"/>
      <c r="Y26" s="252"/>
      <c r="Z26" s="373"/>
      <c r="AA26" s="244" t="str">
        <f t="shared" ref="AA26" si="79">+IF(K27&gt;K26,"SUPERADA",IF(K27=K26,"EQUILIBRADA",IF(K27&lt;K26,"PARA MEJORAR")))</f>
        <v>EQUILIBRADA</v>
      </c>
      <c r="AB26" s="379"/>
      <c r="AC26" s="377"/>
      <c r="AD26" s="378"/>
      <c r="AE26" s="247"/>
      <c r="AF26" s="380"/>
    </row>
    <row r="27" spans="1:32" ht="50.1" customHeight="1" x14ac:dyDescent="0.2">
      <c r="A27" s="296"/>
      <c r="B27" s="297"/>
      <c r="C27" s="362"/>
      <c r="D27" s="376"/>
      <c r="E27" s="315"/>
      <c r="F27" s="298"/>
      <c r="G27" s="298"/>
      <c r="H27" s="365"/>
      <c r="I27" s="363"/>
      <c r="J27" s="110" t="s">
        <v>37</v>
      </c>
      <c r="K27" s="111">
        <v>0</v>
      </c>
      <c r="L27" s="111">
        <v>0</v>
      </c>
      <c r="M27" s="111">
        <v>0</v>
      </c>
      <c r="N27" s="111">
        <v>0</v>
      </c>
      <c r="O27" s="109">
        <f t="shared" ref="O27" si="80">SUM(K27:K27)*I26</f>
        <v>0</v>
      </c>
      <c r="P27" s="109">
        <f t="shared" ref="P27" si="81">SUM(L27:L27)*I26</f>
        <v>0</v>
      </c>
      <c r="Q27" s="109">
        <f t="shared" ref="Q27" si="82">SUM(M27:M27)*I26</f>
        <v>0</v>
      </c>
      <c r="R27" s="109">
        <f t="shared" ref="R27" si="83">SUM(N27:N27)*I26</f>
        <v>0</v>
      </c>
      <c r="S27" s="109">
        <f t="shared" si="28"/>
        <v>0</v>
      </c>
      <c r="T27" s="366"/>
      <c r="U27" s="366"/>
      <c r="V27" s="366"/>
      <c r="W27" s="366"/>
      <c r="X27" s="366"/>
      <c r="Y27" s="252"/>
      <c r="Z27" s="373"/>
      <c r="AA27" s="244"/>
      <c r="AB27" s="379"/>
      <c r="AC27" s="377"/>
      <c r="AD27" s="378"/>
      <c r="AE27" s="247"/>
      <c r="AF27" s="380"/>
    </row>
    <row r="28" spans="1:32" ht="50.1" customHeight="1" x14ac:dyDescent="0.2">
      <c r="A28" s="296"/>
      <c r="B28" s="297"/>
      <c r="C28" s="362"/>
      <c r="D28" s="376"/>
      <c r="E28" s="315"/>
      <c r="F28" s="298"/>
      <c r="G28" s="298"/>
      <c r="H28" s="365" t="s">
        <v>510</v>
      </c>
      <c r="I28" s="363">
        <v>0.25</v>
      </c>
      <c r="J28" s="110" t="s">
        <v>36</v>
      </c>
      <c r="K28" s="111"/>
      <c r="L28" s="166">
        <v>0.4</v>
      </c>
      <c r="M28" s="166">
        <v>1</v>
      </c>
      <c r="N28" s="166">
        <v>1</v>
      </c>
      <c r="O28" s="109"/>
      <c r="P28" s="109"/>
      <c r="Q28" s="109"/>
      <c r="R28" s="109"/>
      <c r="S28" s="109"/>
      <c r="T28" s="366"/>
      <c r="U28" s="366"/>
      <c r="V28" s="366"/>
      <c r="W28" s="366"/>
      <c r="X28" s="366"/>
      <c r="Y28" s="252"/>
      <c r="Z28" s="373"/>
      <c r="AA28" s="112"/>
      <c r="AB28" s="379"/>
      <c r="AC28" s="377"/>
      <c r="AD28" s="378"/>
      <c r="AE28" s="247"/>
      <c r="AF28" s="380"/>
    </row>
    <row r="29" spans="1:32" ht="50.1" customHeight="1" x14ac:dyDescent="0.2">
      <c r="A29" s="296"/>
      <c r="B29" s="297"/>
      <c r="C29" s="362"/>
      <c r="D29" s="376"/>
      <c r="E29" s="315"/>
      <c r="F29" s="298"/>
      <c r="G29" s="298"/>
      <c r="H29" s="365"/>
      <c r="I29" s="363"/>
      <c r="J29" s="110"/>
      <c r="K29" s="111"/>
      <c r="L29" s="111"/>
      <c r="M29" s="111"/>
      <c r="N29" s="111"/>
      <c r="O29" s="109"/>
      <c r="P29" s="109"/>
      <c r="Q29" s="109"/>
      <c r="R29" s="109"/>
      <c r="S29" s="109"/>
      <c r="T29" s="366"/>
      <c r="U29" s="366"/>
      <c r="V29" s="366"/>
      <c r="W29" s="366"/>
      <c r="X29" s="366"/>
      <c r="Y29" s="252"/>
      <c r="Z29" s="373"/>
      <c r="AA29" s="112"/>
      <c r="AB29" s="379"/>
      <c r="AC29" s="377"/>
      <c r="AD29" s="378"/>
      <c r="AE29" s="247"/>
      <c r="AF29" s="380"/>
    </row>
    <row r="30" spans="1:32" ht="50.1" customHeight="1" x14ac:dyDescent="0.2">
      <c r="A30" s="296"/>
      <c r="B30" s="297"/>
      <c r="C30" s="362"/>
      <c r="D30" s="376"/>
      <c r="E30" s="315"/>
      <c r="F30" s="298"/>
      <c r="G30" s="298"/>
      <c r="H30" s="365" t="s">
        <v>511</v>
      </c>
      <c r="I30" s="363">
        <v>0.3</v>
      </c>
      <c r="J30" s="15" t="s">
        <v>36</v>
      </c>
      <c r="K30" s="16">
        <f>'[1]I TRIM - PA 2022'!O333</f>
        <v>0</v>
      </c>
      <c r="L30" s="16">
        <v>0</v>
      </c>
      <c r="M30" s="16">
        <v>0</v>
      </c>
      <c r="N30" s="16">
        <v>1</v>
      </c>
      <c r="O30" s="17">
        <f t="shared" ref="O30" si="84">SUM(K30:K30)*I30</f>
        <v>0</v>
      </c>
      <c r="P30" s="17">
        <f>SUM(L30:L30)*I30</f>
        <v>0</v>
      </c>
      <c r="Q30" s="17">
        <f t="shared" ref="Q30" si="85">SUM(M30:M30)*I30</f>
        <v>0</v>
      </c>
      <c r="R30" s="17">
        <f t="shared" ref="R30" si="86">SUM(N30:N30)*I30</f>
        <v>0.3</v>
      </c>
      <c r="S30" s="17">
        <f t="shared" si="28"/>
        <v>0.3</v>
      </c>
      <c r="T30" s="366"/>
      <c r="U30" s="366"/>
      <c r="V30" s="366"/>
      <c r="W30" s="366"/>
      <c r="X30" s="366"/>
      <c r="Y30" s="252"/>
      <c r="Z30" s="373"/>
      <c r="AA30" s="244" t="str">
        <f t="shared" ref="AA30" si="87">+IF(K31&gt;K30,"SUPERADA",IF(K31=K30,"EQUILIBRADA",IF(K31&lt;K30,"PARA MEJORAR")))</f>
        <v>EQUILIBRADA</v>
      </c>
      <c r="AB30" s="379"/>
      <c r="AC30" s="377"/>
      <c r="AD30" s="378"/>
      <c r="AE30" s="247"/>
      <c r="AF30" s="380"/>
    </row>
    <row r="31" spans="1:32" ht="50.1" customHeight="1" x14ac:dyDescent="0.2">
      <c r="A31" s="296"/>
      <c r="B31" s="297"/>
      <c r="C31" s="362"/>
      <c r="D31" s="376"/>
      <c r="E31" s="315"/>
      <c r="F31" s="298"/>
      <c r="G31" s="298"/>
      <c r="H31" s="365"/>
      <c r="I31" s="363"/>
      <c r="J31" s="110" t="s">
        <v>37</v>
      </c>
      <c r="K31" s="111">
        <v>0</v>
      </c>
      <c r="L31" s="111">
        <v>0</v>
      </c>
      <c r="M31" s="111">
        <v>0</v>
      </c>
      <c r="N31" s="111">
        <v>0</v>
      </c>
      <c r="O31" s="109">
        <f t="shared" ref="O31" si="88">SUM(K31:K31)*I30</f>
        <v>0</v>
      </c>
      <c r="P31" s="109">
        <f t="shared" ref="P31" si="89">SUM(L31:L31)*I30</f>
        <v>0</v>
      </c>
      <c r="Q31" s="109">
        <f t="shared" ref="Q31" si="90">SUM(M31:M31)*I30</f>
        <v>0</v>
      </c>
      <c r="R31" s="109">
        <f t="shared" ref="R31" si="91">SUM(N31:N31)*I30</f>
        <v>0</v>
      </c>
      <c r="S31" s="109">
        <f t="shared" si="28"/>
        <v>0</v>
      </c>
      <c r="T31" s="366"/>
      <c r="U31" s="366"/>
      <c r="V31" s="366"/>
      <c r="W31" s="366"/>
      <c r="X31" s="366"/>
      <c r="Y31" s="252"/>
      <c r="Z31" s="373"/>
      <c r="AA31" s="244"/>
      <c r="AB31" s="379"/>
      <c r="AC31" s="377"/>
      <c r="AD31" s="378"/>
      <c r="AE31" s="247"/>
      <c r="AF31" s="380"/>
    </row>
    <row r="32" spans="1:32" ht="50.1" customHeight="1" x14ac:dyDescent="0.2">
      <c r="A32" s="296"/>
      <c r="B32" s="297"/>
      <c r="C32" s="362" t="s">
        <v>512</v>
      </c>
      <c r="D32" s="362" t="s">
        <v>513</v>
      </c>
      <c r="E32" s="299" t="s">
        <v>514</v>
      </c>
      <c r="F32" s="299" t="s">
        <v>515</v>
      </c>
      <c r="G32" s="299" t="s">
        <v>516</v>
      </c>
      <c r="H32" s="365" t="s">
        <v>517</v>
      </c>
      <c r="I32" s="363">
        <v>0.1</v>
      </c>
      <c r="J32" s="15" t="s">
        <v>36</v>
      </c>
      <c r="K32" s="16">
        <v>1</v>
      </c>
      <c r="L32" s="16">
        <v>0</v>
      </c>
      <c r="M32" s="16">
        <v>0</v>
      </c>
      <c r="N32" s="16">
        <v>0</v>
      </c>
      <c r="O32" s="17">
        <f t="shared" ref="O32" si="92">SUM(K32:K32)*I32</f>
        <v>0.1</v>
      </c>
      <c r="P32" s="17">
        <f t="shared" ref="P32" si="93">SUM(L32:L32)*I32</f>
        <v>0</v>
      </c>
      <c r="Q32" s="17">
        <f t="shared" ref="Q32" si="94">SUM(M32:M32)*I32</f>
        <v>0</v>
      </c>
      <c r="R32" s="17">
        <f t="shared" ref="R32" si="95">SUM(N32:N32)*I32</f>
        <v>0</v>
      </c>
      <c r="S32" s="17">
        <f t="shared" si="28"/>
        <v>0.1</v>
      </c>
      <c r="T32" s="383">
        <f>+O33+O35+O37+O39</f>
        <v>0</v>
      </c>
      <c r="U32" s="383">
        <f>+P33+P35+P37+P39</f>
        <v>0.35</v>
      </c>
      <c r="V32" s="383">
        <f>+Q33+Q35+Q37+Q39</f>
        <v>0</v>
      </c>
      <c r="W32" s="383">
        <f>+R33+R35+R37+R39</f>
        <v>0</v>
      </c>
      <c r="X32" s="383">
        <f>MAX(T32:W39)</f>
        <v>0.35</v>
      </c>
      <c r="Y32" s="252"/>
      <c r="Z32" s="373" t="s">
        <v>518</v>
      </c>
      <c r="AA32" s="244" t="str">
        <f t="shared" ref="AA32" si="96">+IF(K33&gt;K32,"SUPERADA",IF(K33=K32,"EQUILIBRADA",IF(K33&lt;K32,"PARA MEJORAR")))</f>
        <v>PARA MEJORAR</v>
      </c>
      <c r="AB32" s="384" t="str">
        <f>IF(COUNTIF(AA32:AA39,"PARA MEJORAR")&gt;1,"PARA MEJORAR","BIEN")</f>
        <v>PARA MEJORAR</v>
      </c>
      <c r="AC32" s="377" t="str">
        <f>IF(COUNTIF(AB32:AB45,"PARA MEJORAR")&gt;=1,"PARA MEJORAR","BIEN")</f>
        <v>PARA MEJORAR</v>
      </c>
      <c r="AD32" s="378"/>
      <c r="AE32" s="247"/>
      <c r="AF32" s="382"/>
    </row>
    <row r="33" spans="1:32" ht="50.1" customHeight="1" x14ac:dyDescent="0.2">
      <c r="A33" s="296"/>
      <c r="B33" s="297"/>
      <c r="C33" s="362"/>
      <c r="D33" s="362"/>
      <c r="E33" s="299"/>
      <c r="F33" s="299"/>
      <c r="G33" s="299"/>
      <c r="H33" s="365"/>
      <c r="I33" s="363"/>
      <c r="J33" s="110" t="s">
        <v>37</v>
      </c>
      <c r="K33" s="111">
        <v>0</v>
      </c>
      <c r="L33" s="111">
        <v>1</v>
      </c>
      <c r="M33" s="111">
        <v>0</v>
      </c>
      <c r="N33" s="111">
        <v>0</v>
      </c>
      <c r="O33" s="109">
        <f t="shared" ref="O33" si="97">SUM(K33:K33)*I32</f>
        <v>0</v>
      </c>
      <c r="P33" s="109">
        <f t="shared" ref="P33" si="98">SUM(L33:L33)*I32</f>
        <v>0.1</v>
      </c>
      <c r="Q33" s="109">
        <f t="shared" ref="Q33" si="99">SUM(M33:M33)*I32</f>
        <v>0</v>
      </c>
      <c r="R33" s="109">
        <f t="shared" ref="R33" si="100">SUM(N33:N33)*I32</f>
        <v>0</v>
      </c>
      <c r="S33" s="109">
        <f t="shared" si="28"/>
        <v>0.1</v>
      </c>
      <c r="T33" s="383"/>
      <c r="U33" s="383"/>
      <c r="V33" s="383"/>
      <c r="W33" s="383"/>
      <c r="X33" s="383"/>
      <c r="Y33" s="252"/>
      <c r="Z33" s="373"/>
      <c r="AA33" s="244"/>
      <c r="AB33" s="384"/>
      <c r="AC33" s="377"/>
      <c r="AD33" s="378"/>
      <c r="AE33" s="247"/>
      <c r="AF33" s="382"/>
    </row>
    <row r="34" spans="1:32" ht="50.1" customHeight="1" x14ac:dyDescent="0.2">
      <c r="A34" s="296"/>
      <c r="B34" s="297"/>
      <c r="C34" s="362"/>
      <c r="D34" s="362"/>
      <c r="E34" s="299"/>
      <c r="F34" s="299"/>
      <c r="G34" s="299"/>
      <c r="H34" s="365" t="s">
        <v>519</v>
      </c>
      <c r="I34" s="363">
        <v>0.25</v>
      </c>
      <c r="J34" s="15" t="s">
        <v>36</v>
      </c>
      <c r="K34" s="16">
        <v>0.25</v>
      </c>
      <c r="L34" s="16">
        <v>1</v>
      </c>
      <c r="M34" s="16">
        <v>0</v>
      </c>
      <c r="N34" s="16">
        <v>0</v>
      </c>
      <c r="O34" s="17">
        <f t="shared" ref="O34" si="101">SUM(K34:K34)*I34</f>
        <v>6.25E-2</v>
      </c>
      <c r="P34" s="17">
        <f t="shared" ref="P34" si="102">SUM(L34:L34)*I34</f>
        <v>0.25</v>
      </c>
      <c r="Q34" s="17">
        <f t="shared" ref="Q34" si="103">SUM(M34:M34)*I34</f>
        <v>0</v>
      </c>
      <c r="R34" s="17">
        <f t="shared" ref="R34" si="104">SUM(N34:N34)*I34</f>
        <v>0</v>
      </c>
      <c r="S34" s="17">
        <f t="shared" si="28"/>
        <v>0.25</v>
      </c>
      <c r="T34" s="383"/>
      <c r="U34" s="383"/>
      <c r="V34" s="383"/>
      <c r="W34" s="383"/>
      <c r="X34" s="383"/>
      <c r="Y34" s="252"/>
      <c r="Z34" s="373"/>
      <c r="AA34" s="244" t="str">
        <f t="shared" ref="AA34" si="105">+IF(K35&gt;K34,"SUPERADA",IF(K35=K34,"EQUILIBRADA",IF(K35&lt;K34,"PARA MEJORAR")))</f>
        <v>PARA MEJORAR</v>
      </c>
      <c r="AB34" s="384"/>
      <c r="AC34" s="377"/>
      <c r="AD34" s="378"/>
      <c r="AE34" s="247"/>
      <c r="AF34" s="382"/>
    </row>
    <row r="35" spans="1:32" ht="50.1" customHeight="1" x14ac:dyDescent="0.2">
      <c r="A35" s="296"/>
      <c r="B35" s="297"/>
      <c r="C35" s="362"/>
      <c r="D35" s="362"/>
      <c r="E35" s="299"/>
      <c r="F35" s="299"/>
      <c r="G35" s="299"/>
      <c r="H35" s="365"/>
      <c r="I35" s="363"/>
      <c r="J35" s="110" t="s">
        <v>37</v>
      </c>
      <c r="K35" s="111">
        <f>'[1]I TRIM - PA 2022'!O338</f>
        <v>0</v>
      </c>
      <c r="L35" s="111">
        <v>1</v>
      </c>
      <c r="M35" s="111">
        <v>0</v>
      </c>
      <c r="N35" s="111">
        <v>0</v>
      </c>
      <c r="O35" s="109">
        <f t="shared" ref="O35" si="106">SUM(K35:K35)*I34</f>
        <v>0</v>
      </c>
      <c r="P35" s="109">
        <f t="shared" ref="P35" si="107">SUM(L35:L35)*I34</f>
        <v>0.25</v>
      </c>
      <c r="Q35" s="109">
        <f t="shared" ref="Q35" si="108">SUM(M35:M35)*I34</f>
        <v>0</v>
      </c>
      <c r="R35" s="109">
        <f t="shared" ref="R35" si="109">SUM(N35:N35)*I34</f>
        <v>0</v>
      </c>
      <c r="S35" s="109">
        <f t="shared" si="28"/>
        <v>0.25</v>
      </c>
      <c r="T35" s="383"/>
      <c r="U35" s="383"/>
      <c r="V35" s="383"/>
      <c r="W35" s="383"/>
      <c r="X35" s="383"/>
      <c r="Y35" s="252"/>
      <c r="Z35" s="373"/>
      <c r="AA35" s="244"/>
      <c r="AB35" s="384"/>
      <c r="AC35" s="377"/>
      <c r="AD35" s="378"/>
      <c r="AE35" s="247"/>
      <c r="AF35" s="382"/>
    </row>
    <row r="36" spans="1:32" ht="50.1" customHeight="1" x14ac:dyDescent="0.2">
      <c r="A36" s="296"/>
      <c r="B36" s="297"/>
      <c r="C36" s="362"/>
      <c r="D36" s="362"/>
      <c r="E36" s="299"/>
      <c r="F36" s="299"/>
      <c r="G36" s="299"/>
      <c r="H36" s="365" t="s">
        <v>520</v>
      </c>
      <c r="I36" s="363">
        <v>0.25</v>
      </c>
      <c r="J36" s="15" t="s">
        <v>36</v>
      </c>
      <c r="K36" s="16">
        <f>'[1]I TRIM - PA 2022'!O339</f>
        <v>0</v>
      </c>
      <c r="L36" s="16">
        <v>0</v>
      </c>
      <c r="M36" s="16">
        <v>1</v>
      </c>
      <c r="N36" s="16">
        <v>0</v>
      </c>
      <c r="O36" s="17">
        <f t="shared" ref="O36" si="110">SUM(K36:K36)*I36</f>
        <v>0</v>
      </c>
      <c r="P36" s="17">
        <f t="shared" ref="P36" si="111">SUM(L36:L36)*I36</f>
        <v>0</v>
      </c>
      <c r="Q36" s="17">
        <f t="shared" ref="Q36" si="112">SUM(M36:M36)*I36</f>
        <v>0.25</v>
      </c>
      <c r="R36" s="17">
        <f t="shared" ref="R36" si="113">SUM(N36:N36)*I36</f>
        <v>0</v>
      </c>
      <c r="S36" s="17">
        <f t="shared" si="28"/>
        <v>0.25</v>
      </c>
      <c r="T36" s="383"/>
      <c r="U36" s="383"/>
      <c r="V36" s="383"/>
      <c r="W36" s="383"/>
      <c r="X36" s="383"/>
      <c r="Y36" s="252"/>
      <c r="Z36" s="373"/>
      <c r="AA36" s="244" t="str">
        <f t="shared" ref="AA36" si="114">+IF(K37&gt;K36,"SUPERADA",IF(K37=K36,"EQUILIBRADA",IF(K37&lt;K36,"PARA MEJORAR")))</f>
        <v>EQUILIBRADA</v>
      </c>
      <c r="AB36" s="384"/>
      <c r="AC36" s="377"/>
      <c r="AD36" s="378"/>
      <c r="AE36" s="247"/>
      <c r="AF36" s="382"/>
    </row>
    <row r="37" spans="1:32" ht="50.1" customHeight="1" x14ac:dyDescent="0.2">
      <c r="A37" s="296"/>
      <c r="B37" s="297"/>
      <c r="C37" s="362"/>
      <c r="D37" s="362"/>
      <c r="E37" s="299"/>
      <c r="F37" s="299"/>
      <c r="G37" s="299"/>
      <c r="H37" s="365"/>
      <c r="I37" s="363"/>
      <c r="J37" s="110" t="s">
        <v>37</v>
      </c>
      <c r="K37" s="111">
        <f>'[1]I TRIM - PA 2022'!O340</f>
        <v>0</v>
      </c>
      <c r="L37" s="111">
        <v>0</v>
      </c>
      <c r="M37" s="111">
        <v>0</v>
      </c>
      <c r="N37" s="111">
        <v>0</v>
      </c>
      <c r="O37" s="109">
        <f t="shared" ref="O37" si="115">SUM(K37:K37)*I36</f>
        <v>0</v>
      </c>
      <c r="P37" s="109">
        <f t="shared" ref="P37" si="116">SUM(L37:L37)*I36</f>
        <v>0</v>
      </c>
      <c r="Q37" s="109">
        <f t="shared" ref="Q37" si="117">SUM(M37:M37)*I36</f>
        <v>0</v>
      </c>
      <c r="R37" s="109">
        <f t="shared" ref="R37" si="118">SUM(N37:N37)*I36</f>
        <v>0</v>
      </c>
      <c r="S37" s="109">
        <f t="shared" si="28"/>
        <v>0</v>
      </c>
      <c r="T37" s="383"/>
      <c r="U37" s="383"/>
      <c r="V37" s="383"/>
      <c r="W37" s="383"/>
      <c r="X37" s="383"/>
      <c r="Y37" s="252"/>
      <c r="Z37" s="373"/>
      <c r="AA37" s="244"/>
      <c r="AB37" s="384"/>
      <c r="AC37" s="377"/>
      <c r="AD37" s="378"/>
      <c r="AE37" s="247"/>
      <c r="AF37" s="382"/>
    </row>
    <row r="38" spans="1:32" ht="50.1" customHeight="1" x14ac:dyDescent="0.2">
      <c r="A38" s="296"/>
      <c r="B38" s="297"/>
      <c r="C38" s="362"/>
      <c r="D38" s="362"/>
      <c r="E38" s="299"/>
      <c r="F38" s="299"/>
      <c r="G38" s="299"/>
      <c r="H38" s="365" t="s">
        <v>521</v>
      </c>
      <c r="I38" s="363">
        <v>0.4</v>
      </c>
      <c r="J38" s="15" t="s">
        <v>36</v>
      </c>
      <c r="K38" s="16">
        <f>'[1]I TRIM - PA 2022'!O341</f>
        <v>0</v>
      </c>
      <c r="L38" s="16">
        <v>0</v>
      </c>
      <c r="M38" s="16">
        <v>0</v>
      </c>
      <c r="N38" s="16">
        <v>1</v>
      </c>
      <c r="O38" s="17">
        <f t="shared" ref="O38" si="119">SUM(K38:K38)*I38</f>
        <v>0</v>
      </c>
      <c r="P38" s="17">
        <f t="shared" ref="P38" si="120">SUM(L38:L38)*I38</f>
        <v>0</v>
      </c>
      <c r="Q38" s="17">
        <f t="shared" ref="Q38" si="121">SUM(M38:M38)*I38</f>
        <v>0</v>
      </c>
      <c r="R38" s="17">
        <f t="shared" ref="R38" si="122">SUM(N38:N38)*I38</f>
        <v>0.4</v>
      </c>
      <c r="S38" s="17">
        <f t="shared" si="28"/>
        <v>0.4</v>
      </c>
      <c r="T38" s="383"/>
      <c r="U38" s="383"/>
      <c r="V38" s="383"/>
      <c r="W38" s="383"/>
      <c r="X38" s="383"/>
      <c r="Y38" s="252"/>
      <c r="Z38" s="373"/>
      <c r="AA38" s="244" t="str">
        <f t="shared" ref="AA38" si="123">+IF(K39&gt;K38,"SUPERADA",IF(K39=K38,"EQUILIBRADA",IF(K39&lt;K38,"PARA MEJORAR")))</f>
        <v>EQUILIBRADA</v>
      </c>
      <c r="AB38" s="384"/>
      <c r="AC38" s="377"/>
      <c r="AD38" s="378"/>
      <c r="AE38" s="247"/>
      <c r="AF38" s="382"/>
    </row>
    <row r="39" spans="1:32" ht="50.1" customHeight="1" x14ac:dyDescent="0.2">
      <c r="A39" s="296"/>
      <c r="B39" s="297"/>
      <c r="C39" s="362"/>
      <c r="D39" s="362"/>
      <c r="E39" s="299"/>
      <c r="F39" s="299"/>
      <c r="G39" s="299"/>
      <c r="H39" s="365"/>
      <c r="I39" s="363"/>
      <c r="J39" s="110" t="s">
        <v>37</v>
      </c>
      <c r="K39" s="111">
        <f>'[1]I TRIM - PA 2022'!O342</f>
        <v>0</v>
      </c>
      <c r="L39" s="111">
        <v>0</v>
      </c>
      <c r="M39" s="111">
        <v>0</v>
      </c>
      <c r="N39" s="111">
        <v>0</v>
      </c>
      <c r="O39" s="109">
        <f t="shared" ref="O39" si="124">SUM(K39:K39)*I38</f>
        <v>0</v>
      </c>
      <c r="P39" s="109">
        <f t="shared" ref="P39" si="125">SUM(L39:L39)*I38</f>
        <v>0</v>
      </c>
      <c r="Q39" s="109">
        <f t="shared" ref="Q39" si="126">SUM(M39:M39)*I38</f>
        <v>0</v>
      </c>
      <c r="R39" s="109">
        <f t="shared" ref="R39" si="127">SUM(N39:N39)*I38</f>
        <v>0</v>
      </c>
      <c r="S39" s="109">
        <f t="shared" si="28"/>
        <v>0</v>
      </c>
      <c r="T39" s="383"/>
      <c r="U39" s="383"/>
      <c r="V39" s="383"/>
      <c r="W39" s="383"/>
      <c r="X39" s="383"/>
      <c r="Y39" s="252"/>
      <c r="Z39" s="373"/>
      <c r="AA39" s="244"/>
      <c r="AB39" s="384"/>
      <c r="AC39" s="377"/>
      <c r="AD39" s="378"/>
      <c r="AE39" s="247"/>
      <c r="AF39" s="382"/>
    </row>
    <row r="40" spans="1:32" ht="50.1" customHeight="1" x14ac:dyDescent="0.2">
      <c r="A40" s="296"/>
      <c r="B40" s="297"/>
      <c r="C40" s="376" t="s">
        <v>522</v>
      </c>
      <c r="D40" s="376" t="s">
        <v>523</v>
      </c>
      <c r="E40" s="362" t="s">
        <v>524</v>
      </c>
      <c r="F40" s="385" t="s">
        <v>525</v>
      </c>
      <c r="G40" s="385" t="s">
        <v>526</v>
      </c>
      <c r="H40" s="363" t="s">
        <v>527</v>
      </c>
      <c r="I40" s="363">
        <v>0.1</v>
      </c>
      <c r="J40" s="15" t="s">
        <v>36</v>
      </c>
      <c r="K40" s="16">
        <v>1</v>
      </c>
      <c r="L40" s="16">
        <v>0</v>
      </c>
      <c r="M40" s="16">
        <v>0</v>
      </c>
      <c r="N40" s="16">
        <v>0</v>
      </c>
      <c r="O40" s="17">
        <f t="shared" ref="O40" si="128">SUM(K40:K40)*I40</f>
        <v>0.1</v>
      </c>
      <c r="P40" s="17">
        <f t="shared" ref="P40" si="129">SUM(L40:L40)*I40</f>
        <v>0</v>
      </c>
      <c r="Q40" s="17">
        <f t="shared" ref="Q40" si="130">SUM(M40:M40)*I40</f>
        <v>0</v>
      </c>
      <c r="R40" s="17">
        <f t="shared" ref="R40" si="131">SUM(N40:N40)*I40</f>
        <v>0</v>
      </c>
      <c r="S40" s="17">
        <f t="shared" si="28"/>
        <v>0.1</v>
      </c>
      <c r="T40" s="383" t="e">
        <f>+O41+O43+O45+#REF!</f>
        <v>#REF!</v>
      </c>
      <c r="U40" s="383" t="e">
        <f>+P41+P43+P45+#REF!</f>
        <v>#REF!</v>
      </c>
      <c r="V40" s="383" t="e">
        <f>+Q41+Q43+Q45+#REF!</f>
        <v>#REF!</v>
      </c>
      <c r="W40" s="383" t="e">
        <f>+R41+R43+R45+#REF!</f>
        <v>#REF!</v>
      </c>
      <c r="X40" s="383" t="e">
        <f>MAX(T40:W45)</f>
        <v>#REF!</v>
      </c>
      <c r="Y40" s="252"/>
      <c r="Z40" s="373"/>
      <c r="AA40" s="244" t="str">
        <f t="shared" ref="AA40" si="132">+IF(K41&gt;K40,"SUPERADA",IF(K41=K40,"EQUILIBRADA",IF(K41&lt;K40,"PARA MEJORAR")))</f>
        <v>PARA MEJORAR</v>
      </c>
      <c r="AB40" s="375" t="str">
        <f>IF(COUNTIF(AA40:AA45,"PARA MEJORAR")&gt;1,"PARA MEJORAR","BIEN")</f>
        <v>BIEN</v>
      </c>
      <c r="AC40" s="377"/>
      <c r="AD40" s="378"/>
      <c r="AE40" s="247"/>
      <c r="AF40" s="381"/>
    </row>
    <row r="41" spans="1:32" ht="50.1" customHeight="1" x14ac:dyDescent="0.2">
      <c r="A41" s="296"/>
      <c r="B41" s="297"/>
      <c r="C41" s="376"/>
      <c r="D41" s="376"/>
      <c r="E41" s="362"/>
      <c r="F41" s="385"/>
      <c r="G41" s="385"/>
      <c r="H41" s="363"/>
      <c r="I41" s="363"/>
      <c r="J41" s="110" t="s">
        <v>37</v>
      </c>
      <c r="K41" s="111">
        <v>0</v>
      </c>
      <c r="L41" s="111">
        <v>0</v>
      </c>
      <c r="M41" s="111">
        <v>0</v>
      </c>
      <c r="N41" s="111">
        <v>0</v>
      </c>
      <c r="O41" s="109">
        <f t="shared" ref="O41" si="133">SUM(K41:K41)*I40</f>
        <v>0</v>
      </c>
      <c r="P41" s="109">
        <f t="shared" ref="P41" si="134">SUM(L41:L41)*I40</f>
        <v>0</v>
      </c>
      <c r="Q41" s="109">
        <f t="shared" ref="Q41" si="135">SUM(M41:M41)*I40</f>
        <v>0</v>
      </c>
      <c r="R41" s="109">
        <f t="shared" ref="R41" si="136">SUM(N41:N41)*I40</f>
        <v>0</v>
      </c>
      <c r="S41" s="109">
        <f t="shared" si="28"/>
        <v>0</v>
      </c>
      <c r="T41" s="383"/>
      <c r="U41" s="383"/>
      <c r="V41" s="383"/>
      <c r="W41" s="383"/>
      <c r="X41" s="383"/>
      <c r="Y41" s="252"/>
      <c r="Z41" s="373"/>
      <c r="AA41" s="244"/>
      <c r="AB41" s="375"/>
      <c r="AC41" s="377"/>
      <c r="AD41" s="378"/>
      <c r="AE41" s="247"/>
      <c r="AF41" s="381"/>
    </row>
    <row r="42" spans="1:32" ht="50.1" customHeight="1" x14ac:dyDescent="0.2">
      <c r="A42" s="296"/>
      <c r="B42" s="297"/>
      <c r="C42" s="376"/>
      <c r="D42" s="376"/>
      <c r="E42" s="362"/>
      <c r="F42" s="385"/>
      <c r="G42" s="385"/>
      <c r="H42" s="363" t="s">
        <v>528</v>
      </c>
      <c r="I42" s="363">
        <v>0.45</v>
      </c>
      <c r="J42" s="15" t="s">
        <v>36</v>
      </c>
      <c r="K42" s="16">
        <f>'[1]I TRIM - PA 2022'!O345</f>
        <v>0</v>
      </c>
      <c r="L42" s="16">
        <v>0.5</v>
      </c>
      <c r="M42" s="16">
        <v>1</v>
      </c>
      <c r="N42" s="16">
        <v>0</v>
      </c>
      <c r="O42" s="17">
        <f t="shared" ref="O42" si="137">SUM(K42:K42)*I42</f>
        <v>0</v>
      </c>
      <c r="P42" s="17">
        <f t="shared" ref="P42" si="138">SUM(L42:L42)*I42</f>
        <v>0.22500000000000001</v>
      </c>
      <c r="Q42" s="17">
        <f t="shared" ref="Q42" si="139">SUM(M42:M42)*I42</f>
        <v>0.45</v>
      </c>
      <c r="R42" s="17">
        <f t="shared" ref="R42" si="140">SUM(N42:N42)*I42</f>
        <v>0</v>
      </c>
      <c r="S42" s="17">
        <f t="shared" si="28"/>
        <v>0.45</v>
      </c>
      <c r="T42" s="383"/>
      <c r="U42" s="383"/>
      <c r="V42" s="383"/>
      <c r="W42" s="383"/>
      <c r="X42" s="383"/>
      <c r="Y42" s="252"/>
      <c r="Z42" s="373"/>
      <c r="AA42" s="244" t="str">
        <f t="shared" ref="AA42" si="141">+IF(K43&gt;K42,"SUPERADA",IF(K43=K42,"EQUILIBRADA",IF(K43&lt;K42,"PARA MEJORAR")))</f>
        <v>EQUILIBRADA</v>
      </c>
      <c r="AB42" s="375"/>
      <c r="AC42" s="377"/>
      <c r="AD42" s="378"/>
      <c r="AE42" s="247"/>
      <c r="AF42" s="381"/>
    </row>
    <row r="43" spans="1:32" ht="50.1" customHeight="1" x14ac:dyDescent="0.2">
      <c r="A43" s="296"/>
      <c r="B43" s="297"/>
      <c r="C43" s="376"/>
      <c r="D43" s="376"/>
      <c r="E43" s="362"/>
      <c r="F43" s="385"/>
      <c r="G43" s="385"/>
      <c r="H43" s="363"/>
      <c r="I43" s="363"/>
      <c r="J43" s="110" t="s">
        <v>37</v>
      </c>
      <c r="K43" s="111">
        <f>'[1]I TRIM - PA 2022'!O346</f>
        <v>0</v>
      </c>
      <c r="L43" s="111">
        <v>0</v>
      </c>
      <c r="M43" s="111">
        <v>0</v>
      </c>
      <c r="N43" s="111">
        <v>0</v>
      </c>
      <c r="O43" s="109">
        <f t="shared" ref="O43" si="142">SUM(K43:K43)*I42</f>
        <v>0</v>
      </c>
      <c r="P43" s="109">
        <f t="shared" ref="P43" si="143">SUM(L43:L43)*I42</f>
        <v>0</v>
      </c>
      <c r="Q43" s="109">
        <f t="shared" ref="Q43" si="144">SUM(M43:M43)*I42</f>
        <v>0</v>
      </c>
      <c r="R43" s="109">
        <f t="shared" ref="R43" si="145">SUM(N43:N43)*I42</f>
        <v>0</v>
      </c>
      <c r="S43" s="109">
        <f t="shared" si="28"/>
        <v>0</v>
      </c>
      <c r="T43" s="383"/>
      <c r="U43" s="383"/>
      <c r="V43" s="383"/>
      <c r="W43" s="383"/>
      <c r="X43" s="383"/>
      <c r="Y43" s="252"/>
      <c r="Z43" s="373"/>
      <c r="AA43" s="244"/>
      <c r="AB43" s="375"/>
      <c r="AC43" s="377"/>
      <c r="AD43" s="378"/>
      <c r="AE43" s="247"/>
      <c r="AF43" s="381"/>
    </row>
    <row r="44" spans="1:32" ht="50.1" customHeight="1" x14ac:dyDescent="0.2">
      <c r="A44" s="296"/>
      <c r="B44" s="297"/>
      <c r="C44" s="376"/>
      <c r="D44" s="376"/>
      <c r="E44" s="362"/>
      <c r="F44" s="385"/>
      <c r="G44" s="385"/>
      <c r="H44" s="363" t="s">
        <v>529</v>
      </c>
      <c r="I44" s="363">
        <v>0.45</v>
      </c>
      <c r="J44" s="15" t="s">
        <v>36</v>
      </c>
      <c r="K44" s="16">
        <v>0</v>
      </c>
      <c r="L44" s="16">
        <v>0</v>
      </c>
      <c r="M44" s="16">
        <v>0</v>
      </c>
      <c r="N44" s="16">
        <v>1</v>
      </c>
      <c r="O44" s="17">
        <f t="shared" ref="O44" si="146">SUM(K44:K44)*I44</f>
        <v>0</v>
      </c>
      <c r="P44" s="17">
        <f t="shared" ref="P44" si="147">SUM(L44:L44)*I44</f>
        <v>0</v>
      </c>
      <c r="Q44" s="17">
        <f t="shared" ref="Q44" si="148">SUM(M44:M44)*I44</f>
        <v>0</v>
      </c>
      <c r="R44" s="17">
        <f t="shared" ref="R44" si="149">SUM(N44:N44)*I44</f>
        <v>0.45</v>
      </c>
      <c r="S44" s="17">
        <f t="shared" si="28"/>
        <v>0.45</v>
      </c>
      <c r="T44" s="383"/>
      <c r="U44" s="383"/>
      <c r="V44" s="383"/>
      <c r="W44" s="383"/>
      <c r="X44" s="383"/>
      <c r="Y44" s="252"/>
      <c r="Z44" s="373"/>
      <c r="AA44" s="244" t="str">
        <f t="shared" ref="AA44" si="150">+IF(K45&gt;K44,"SUPERADA",IF(K45=K44,"EQUILIBRADA",IF(K45&lt;K44,"PARA MEJORAR")))</f>
        <v>EQUILIBRADA</v>
      </c>
      <c r="AB44" s="375"/>
      <c r="AC44" s="377"/>
      <c r="AD44" s="378"/>
      <c r="AE44" s="247"/>
      <c r="AF44" s="381"/>
    </row>
    <row r="45" spans="1:32" ht="50.1" customHeight="1" x14ac:dyDescent="0.2">
      <c r="A45" s="296"/>
      <c r="B45" s="297"/>
      <c r="C45" s="376"/>
      <c r="D45" s="376"/>
      <c r="E45" s="362"/>
      <c r="F45" s="385"/>
      <c r="G45" s="385"/>
      <c r="H45" s="363"/>
      <c r="I45" s="363"/>
      <c r="J45" s="110" t="s">
        <v>37</v>
      </c>
      <c r="K45" s="111">
        <v>0</v>
      </c>
      <c r="L45" s="111">
        <v>0</v>
      </c>
      <c r="M45" s="111">
        <v>0</v>
      </c>
      <c r="N45" s="111">
        <v>0</v>
      </c>
      <c r="O45" s="109">
        <f t="shared" ref="O45" si="151">SUM(K45:K45)*I44</f>
        <v>0</v>
      </c>
      <c r="P45" s="109">
        <f t="shared" ref="P45" si="152">SUM(L45:L45)*I44</f>
        <v>0</v>
      </c>
      <c r="Q45" s="109">
        <f t="shared" ref="Q45" si="153">SUM(M45:M45)*I44</f>
        <v>0</v>
      </c>
      <c r="R45" s="109">
        <f t="shared" ref="R45" si="154">SUM(N45:N45)*I44</f>
        <v>0</v>
      </c>
      <c r="S45" s="109">
        <f t="shared" si="28"/>
        <v>0</v>
      </c>
      <c r="T45" s="383"/>
      <c r="U45" s="383"/>
      <c r="V45" s="383"/>
      <c r="W45" s="383"/>
      <c r="X45" s="383"/>
      <c r="Y45" s="252"/>
      <c r="Z45" s="373"/>
      <c r="AA45" s="244"/>
      <c r="AB45" s="375"/>
      <c r="AC45" s="377"/>
      <c r="AD45" s="378"/>
      <c r="AE45" s="247"/>
      <c r="AF45" s="381"/>
    </row>
    <row r="46" spans="1:32" x14ac:dyDescent="0.2">
      <c r="A46" s="1"/>
      <c r="B46" s="2"/>
      <c r="C46" s="2"/>
      <c r="D46" s="2"/>
      <c r="E46" s="4"/>
      <c r="F46" s="123"/>
      <c r="G46" s="123"/>
      <c r="H46" s="6"/>
      <c r="I46" s="4"/>
      <c r="J46" s="4"/>
      <c r="K46" s="2"/>
      <c r="L46" s="2"/>
      <c r="M46" s="2"/>
      <c r="N46" s="2"/>
      <c r="O46" s="2"/>
      <c r="P46" s="2"/>
      <c r="Q46" s="2"/>
      <c r="R46" s="2"/>
      <c r="S46" s="2"/>
      <c r="T46" s="2"/>
      <c r="U46" s="2"/>
      <c r="V46" s="2"/>
      <c r="W46" s="2"/>
      <c r="X46" s="2"/>
      <c r="Y46" s="3"/>
      <c r="Z46" s="3"/>
      <c r="AA46" s="10"/>
      <c r="AB46" s="10"/>
      <c r="AC46" s="10"/>
      <c r="AD46" s="10"/>
      <c r="AE46" s="9"/>
    </row>
    <row r="47" spans="1:32" x14ac:dyDescent="0.2">
      <c r="A47" s="1"/>
      <c r="B47" s="2"/>
      <c r="C47" s="2"/>
      <c r="D47" s="2"/>
      <c r="E47" s="4"/>
      <c r="F47" s="123"/>
      <c r="G47" s="123"/>
      <c r="H47" s="6"/>
      <c r="I47" s="4"/>
      <c r="J47" s="4"/>
      <c r="K47" s="2"/>
      <c r="L47" s="2"/>
      <c r="M47" s="2"/>
      <c r="N47" s="2"/>
      <c r="O47" s="2"/>
      <c r="P47" s="2"/>
      <c r="Q47" s="2"/>
      <c r="R47" s="2"/>
      <c r="S47" s="2"/>
      <c r="T47" s="2"/>
      <c r="U47" s="2"/>
      <c r="V47" s="2"/>
      <c r="W47" s="2"/>
      <c r="X47" s="2"/>
      <c r="Y47" s="3"/>
      <c r="Z47" s="3"/>
      <c r="AA47" s="10"/>
      <c r="AB47" s="12"/>
      <c r="AC47" s="13"/>
      <c r="AD47" s="14"/>
      <c r="AE47" s="9"/>
    </row>
    <row r="48" spans="1:32" x14ac:dyDescent="0.2">
      <c r="A48" s="1"/>
      <c r="B48" s="2"/>
      <c r="C48" s="2"/>
      <c r="D48" s="2"/>
      <c r="E48" s="4"/>
      <c r="F48" s="123"/>
      <c r="G48" s="123"/>
      <c r="H48" s="6"/>
      <c r="I48" s="4"/>
      <c r="J48" s="4"/>
      <c r="K48" s="2"/>
      <c r="L48" s="2"/>
      <c r="M48" s="2"/>
      <c r="N48" s="2"/>
      <c r="O48" s="2"/>
      <c r="P48" s="2"/>
      <c r="Q48" s="2"/>
      <c r="R48" s="2"/>
      <c r="S48" s="2"/>
      <c r="T48" s="2"/>
      <c r="U48" s="2"/>
      <c r="V48" s="2"/>
      <c r="W48" s="2"/>
      <c r="X48" s="2"/>
      <c r="Y48" s="3"/>
      <c r="Z48" s="3"/>
      <c r="AA48" s="10"/>
      <c r="AB48" s="12"/>
      <c r="AC48" s="13"/>
      <c r="AD48" s="14"/>
      <c r="AE48" s="9"/>
    </row>
    <row r="49" spans="1:31" x14ac:dyDescent="0.2">
      <c r="A49" s="1"/>
      <c r="B49" s="2"/>
      <c r="C49" s="2"/>
      <c r="D49" s="2"/>
      <c r="E49" s="4"/>
      <c r="F49" s="123"/>
      <c r="G49" s="123"/>
      <c r="H49" s="6"/>
      <c r="I49" s="4"/>
      <c r="J49" s="4"/>
      <c r="K49" s="2"/>
      <c r="L49" s="2"/>
      <c r="M49" s="2"/>
      <c r="N49" s="2"/>
      <c r="O49" s="2"/>
      <c r="P49" s="2"/>
      <c r="Q49" s="2"/>
      <c r="R49" s="2"/>
      <c r="S49" s="2"/>
      <c r="T49" s="2"/>
      <c r="U49" s="2"/>
      <c r="V49" s="2"/>
      <c r="W49" s="2"/>
      <c r="X49" s="2"/>
      <c r="Y49" s="3"/>
      <c r="Z49" s="3"/>
      <c r="AA49" s="10"/>
      <c r="AB49" s="12"/>
      <c r="AC49" s="13"/>
      <c r="AD49" s="14"/>
      <c r="AE49" s="9"/>
    </row>
    <row r="50" spans="1:31" x14ac:dyDescent="0.2">
      <c r="A50" s="1"/>
      <c r="B50" s="2"/>
      <c r="C50" s="2"/>
      <c r="D50" s="2"/>
      <c r="E50" s="4"/>
      <c r="F50" s="123"/>
      <c r="G50" s="123"/>
      <c r="H50" s="6"/>
      <c r="I50" s="4"/>
      <c r="J50" s="4"/>
      <c r="K50" s="2"/>
      <c r="L50" s="2"/>
      <c r="M50" s="2"/>
      <c r="N50" s="2"/>
      <c r="O50" s="2"/>
      <c r="P50" s="2"/>
      <c r="Q50" s="2"/>
      <c r="R50" s="2"/>
      <c r="S50" s="2"/>
      <c r="T50" s="2"/>
      <c r="U50" s="2"/>
      <c r="V50" s="2"/>
      <c r="W50" s="2"/>
      <c r="X50" s="2"/>
      <c r="Y50" s="3"/>
      <c r="Z50" s="3"/>
      <c r="AA50" s="10"/>
      <c r="AB50" s="12"/>
      <c r="AC50" s="13"/>
      <c r="AD50" s="14"/>
      <c r="AE50" s="9"/>
    </row>
    <row r="51" spans="1:31" x14ac:dyDescent="0.2">
      <c r="A51" s="1"/>
      <c r="B51" s="2"/>
      <c r="C51" s="2"/>
      <c r="D51" s="2"/>
      <c r="E51" s="4"/>
      <c r="F51" s="123"/>
      <c r="G51" s="123"/>
      <c r="H51" s="6"/>
      <c r="I51" s="4"/>
      <c r="J51" s="4"/>
      <c r="K51" s="2"/>
      <c r="L51" s="2"/>
      <c r="M51" s="2"/>
      <c r="N51" s="2"/>
      <c r="O51" s="2"/>
      <c r="P51" s="2"/>
      <c r="Q51" s="2"/>
      <c r="R51" s="2"/>
      <c r="S51" s="2"/>
      <c r="T51" s="2"/>
      <c r="U51" s="2"/>
      <c r="V51" s="2"/>
      <c r="W51" s="2"/>
      <c r="X51" s="2"/>
      <c r="Y51" s="3"/>
      <c r="Z51" s="3"/>
      <c r="AA51" s="10"/>
      <c r="AB51" s="12"/>
      <c r="AC51" s="13"/>
      <c r="AD51" s="14"/>
      <c r="AE51" s="9"/>
    </row>
    <row r="52" spans="1:31" x14ac:dyDescent="0.2">
      <c r="A52" s="1"/>
      <c r="B52" s="2"/>
      <c r="C52" s="2"/>
      <c r="D52" s="2"/>
      <c r="E52" s="4"/>
      <c r="F52" s="123"/>
      <c r="G52" s="123"/>
      <c r="H52" s="6"/>
      <c r="I52" s="4"/>
      <c r="J52" s="4"/>
      <c r="K52" s="2"/>
      <c r="L52" s="2"/>
      <c r="M52" s="2"/>
      <c r="N52" s="2"/>
      <c r="O52" s="2"/>
      <c r="P52" s="2"/>
      <c r="Q52" s="2"/>
      <c r="R52" s="2"/>
      <c r="S52" s="2"/>
      <c r="T52" s="2"/>
      <c r="U52" s="2"/>
      <c r="V52" s="2"/>
      <c r="W52" s="2"/>
      <c r="X52" s="2"/>
      <c r="Y52" s="3"/>
      <c r="Z52" s="3"/>
      <c r="AA52" s="10"/>
      <c r="AB52" s="12"/>
      <c r="AC52" s="13"/>
      <c r="AD52" s="14"/>
      <c r="AE52" s="9"/>
    </row>
    <row r="53" spans="1:31" x14ac:dyDescent="0.2">
      <c r="A53" s="1"/>
      <c r="B53" s="2"/>
      <c r="C53" s="2"/>
      <c r="D53" s="2"/>
      <c r="E53" s="4"/>
      <c r="F53" s="123"/>
      <c r="G53" s="123"/>
      <c r="H53" s="6"/>
      <c r="I53" s="4"/>
      <c r="J53" s="4"/>
      <c r="K53" s="2"/>
      <c r="L53" s="2"/>
      <c r="M53" s="2"/>
      <c r="N53" s="2"/>
      <c r="O53" s="2"/>
      <c r="P53" s="2"/>
      <c r="Q53" s="2"/>
      <c r="R53" s="2"/>
      <c r="S53" s="2"/>
      <c r="T53" s="2"/>
      <c r="U53" s="2"/>
      <c r="V53" s="2"/>
      <c r="W53" s="2"/>
      <c r="X53" s="2"/>
      <c r="Y53" s="3"/>
      <c r="Z53" s="3"/>
      <c r="AA53" s="10"/>
      <c r="AB53" s="12"/>
      <c r="AC53" s="13"/>
      <c r="AD53" s="14"/>
      <c r="AE53" s="9"/>
    </row>
  </sheetData>
  <sheetProtection algorithmName="SHA-512" hashValue="Siz/knHqYqpW+AWO0VrzHVtjikDRs8NfihVQG9nOLHImY6DYE38/wIg1D6pRwa0MeLmTAIsaYSWuC3d5rPj6yg==" saltValue="KgoyvYxh7oBDO2nDIjVr7A==" spinCount="100000" sheet="1" objects="1" scenarios="1"/>
  <mergeCells count="142">
    <mergeCell ref="B2:C2"/>
    <mergeCell ref="H44:H45"/>
    <mergeCell ref="I44:I45"/>
    <mergeCell ref="AA44:AA45"/>
    <mergeCell ref="I40:I41"/>
    <mergeCell ref="T40:T45"/>
    <mergeCell ref="U40:U45"/>
    <mergeCell ref="V40:V45"/>
    <mergeCell ref="W40:W45"/>
    <mergeCell ref="X40:X45"/>
    <mergeCell ref="C40:C45"/>
    <mergeCell ref="D40:D45"/>
    <mergeCell ref="E40:E45"/>
    <mergeCell ref="F40:F45"/>
    <mergeCell ref="G40:G45"/>
    <mergeCell ref="H40:H41"/>
    <mergeCell ref="F32:F39"/>
    <mergeCell ref="G32:G39"/>
    <mergeCell ref="C32:C39"/>
    <mergeCell ref="D32:D39"/>
    <mergeCell ref="E32:E39"/>
    <mergeCell ref="H14:H15"/>
    <mergeCell ref="I14:I15"/>
    <mergeCell ref="T14:T17"/>
    <mergeCell ref="AC32:AC45"/>
    <mergeCell ref="AF32:AF39"/>
    <mergeCell ref="H34:H35"/>
    <mergeCell ref="I34:I35"/>
    <mergeCell ref="AA34:AA35"/>
    <mergeCell ref="H36:H37"/>
    <mergeCell ref="I36:I37"/>
    <mergeCell ref="AA36:AA37"/>
    <mergeCell ref="H38:H39"/>
    <mergeCell ref="I38:I39"/>
    <mergeCell ref="V32:V39"/>
    <mergeCell ref="W32:W39"/>
    <mergeCell ref="X32:X39"/>
    <mergeCell ref="Z32:Z45"/>
    <mergeCell ref="AA32:AA33"/>
    <mergeCell ref="AB32:AB39"/>
    <mergeCell ref="AA38:AA39"/>
    <mergeCell ref="AA40:AA41"/>
    <mergeCell ref="H32:H33"/>
    <mergeCell ref="I32:I33"/>
    <mergeCell ref="T32:T39"/>
    <mergeCell ref="U32:U39"/>
    <mergeCell ref="I42:I43"/>
    <mergeCell ref="AC14:AC31"/>
    <mergeCell ref="AD14:AD45"/>
    <mergeCell ref="AE14:AE45"/>
    <mergeCell ref="G14:G23"/>
    <mergeCell ref="H22:H23"/>
    <mergeCell ref="I22:I23"/>
    <mergeCell ref="AB24:AB31"/>
    <mergeCell ref="AF24:AF31"/>
    <mergeCell ref="H26:H27"/>
    <mergeCell ref="I26:I27"/>
    <mergeCell ref="AA26:AA27"/>
    <mergeCell ref="H28:H29"/>
    <mergeCell ref="I28:I29"/>
    <mergeCell ref="H30:H31"/>
    <mergeCell ref="I30:I31"/>
    <mergeCell ref="AA30:AA31"/>
    <mergeCell ref="I24:I25"/>
    <mergeCell ref="T24:T31"/>
    <mergeCell ref="U24:U31"/>
    <mergeCell ref="V24:V31"/>
    <mergeCell ref="W24:W31"/>
    <mergeCell ref="X24:X31"/>
    <mergeCell ref="AF40:AF45"/>
    <mergeCell ref="H42:H43"/>
    <mergeCell ref="U14:U17"/>
    <mergeCell ref="V14:V17"/>
    <mergeCell ref="H20:H21"/>
    <mergeCell ref="I20:I21"/>
    <mergeCell ref="D24:D31"/>
    <mergeCell ref="E24:E31"/>
    <mergeCell ref="F24:F31"/>
    <mergeCell ref="G24:G31"/>
    <mergeCell ref="H24:H25"/>
    <mergeCell ref="I18:I19"/>
    <mergeCell ref="AA18:AA19"/>
    <mergeCell ref="W14:W17"/>
    <mergeCell ref="X14:X17"/>
    <mergeCell ref="Y14:Y45"/>
    <mergeCell ref="Z14:Z31"/>
    <mergeCell ref="AA14:AA15"/>
    <mergeCell ref="AB14:AB17"/>
    <mergeCell ref="AB18:AB21"/>
    <mergeCell ref="AA20:AA21"/>
    <mergeCell ref="AA22:AA23"/>
    <mergeCell ref="AA24:AA25"/>
    <mergeCell ref="AA42:AA43"/>
    <mergeCell ref="AB40:AB45"/>
    <mergeCell ref="AF9:AF13"/>
    <mergeCell ref="C14:C31"/>
    <mergeCell ref="D14:D23"/>
    <mergeCell ref="E14:E23"/>
    <mergeCell ref="F14:F23"/>
    <mergeCell ref="O9:O13"/>
    <mergeCell ref="P9:P13"/>
    <mergeCell ref="Q9:Q13"/>
    <mergeCell ref="R9:R13"/>
    <mergeCell ref="S9:S13"/>
    <mergeCell ref="Z9:Z13"/>
    <mergeCell ref="X4:X13"/>
    <mergeCell ref="Y4:Y13"/>
    <mergeCell ref="AC4:AC13"/>
    <mergeCell ref="AD4:AD13"/>
    <mergeCell ref="AE4:AE13"/>
    <mergeCell ref="H6:H7"/>
    <mergeCell ref="I6:I7"/>
    <mergeCell ref="H8:H13"/>
    <mergeCell ref="AF14:AF17"/>
    <mergeCell ref="H16:H17"/>
    <mergeCell ref="I16:I17"/>
    <mergeCell ref="AA16:AA17"/>
    <mergeCell ref="H18:H19"/>
    <mergeCell ref="A1:AH1"/>
    <mergeCell ref="E2:AF2"/>
    <mergeCell ref="I3:J3"/>
    <mergeCell ref="A4:A45"/>
    <mergeCell ref="B4:B45"/>
    <mergeCell ref="C4:C13"/>
    <mergeCell ref="D4:D13"/>
    <mergeCell ref="E4:E13"/>
    <mergeCell ref="F4:F13"/>
    <mergeCell ref="G4:G13"/>
    <mergeCell ref="I8:I13"/>
    <mergeCell ref="J9:J13"/>
    <mergeCell ref="H4:H5"/>
    <mergeCell ref="I4:I5"/>
    <mergeCell ref="T4:T13"/>
    <mergeCell ref="U4:U13"/>
    <mergeCell ref="V4:V13"/>
    <mergeCell ref="W4:W13"/>
    <mergeCell ref="K9:K13"/>
    <mergeCell ref="L9:L13"/>
    <mergeCell ref="M9:M13"/>
    <mergeCell ref="N9:N13"/>
    <mergeCell ref="AA9:AA13"/>
    <mergeCell ref="AB9:AB13"/>
  </mergeCells>
  <conditionalFormatting sqref="AA22 AA20 AA18">
    <cfRule type="iconSet" priority="1">
      <iconSet iconSet="3Symbols">
        <cfvo type="percent" val="0"/>
        <cfvo type="percent" val="33"/>
        <cfvo type="percent" val="67"/>
      </iconSet>
    </cfRule>
  </conditionalFormatting>
  <conditionalFormatting sqref="AA14 AA16 AA24 AA26 AA30 AA32 AA34 AA36 AA38 AA40 AA42 AA44">
    <cfRule type="iconSet" priority="2">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zoomScale="50" zoomScaleNormal="50" workbookViewId="0">
      <pane xSplit="3" ySplit="3" topLeftCell="D4" activePane="bottomRight" state="frozen"/>
      <selection activeCell="B2" sqref="B2:D5"/>
      <selection pane="topRight" activeCell="B2" sqref="B2:D5"/>
      <selection pane="bottomLeft" activeCell="B2" sqref="B2:D5"/>
      <selection pane="bottomRight" activeCell="D3" sqref="D3"/>
    </sheetView>
  </sheetViews>
  <sheetFormatPr baseColWidth="10" defaultColWidth="12.5703125" defaultRowHeight="15.75" x14ac:dyDescent="0.25"/>
  <cols>
    <col min="1" max="1" width="25.140625" style="167" customWidth="1"/>
    <col min="2" max="2" width="35.5703125" style="167" customWidth="1"/>
    <col min="3" max="3" width="36.5703125" style="167" customWidth="1"/>
    <col min="4" max="4" width="43.7109375" style="167" customWidth="1"/>
    <col min="5" max="5" width="34.42578125" style="167" customWidth="1"/>
    <col min="6" max="6" width="12.140625" style="189" customWidth="1"/>
    <col min="7" max="7" width="14" style="189" customWidth="1"/>
    <col min="8" max="8" width="17.42578125" style="167" customWidth="1"/>
    <col min="9" max="9" width="52.28515625" style="189" customWidth="1"/>
    <col min="10" max="10" width="12.5703125" style="167"/>
    <col min="11" max="11" width="9.42578125" style="167" customWidth="1"/>
    <col min="12" max="17" width="12.5703125" style="167" customWidth="1"/>
    <col min="18" max="18" width="10.5703125" style="167" customWidth="1"/>
    <col min="19" max="20" width="11.140625" style="167" customWidth="1"/>
    <col min="21" max="21" width="12.5703125" style="167" customWidth="1"/>
    <col min="22" max="22" width="10" style="167" customWidth="1"/>
    <col min="23" max="23" width="11.5703125" style="167" customWidth="1"/>
    <col min="24" max="24" width="10" style="167" customWidth="1"/>
    <col min="25" max="25" width="11.28515625" style="167" customWidth="1"/>
    <col min="26" max="27" width="12.5703125" style="167" customWidth="1"/>
    <col min="28" max="28" width="15" style="167" customWidth="1"/>
    <col min="29" max="29" width="11" style="167" customWidth="1"/>
    <col min="30" max="30" width="15.42578125" style="167" customWidth="1"/>
    <col min="31" max="31" width="14.85546875" style="167" customWidth="1"/>
    <col min="32" max="32" width="15.140625" style="167" customWidth="1"/>
    <col min="33" max="33" width="30.85546875" style="167" customWidth="1"/>
    <col min="34" max="16384" width="12.5703125" style="167"/>
  </cols>
  <sheetData>
    <row r="1" spans="1:34" ht="327" customHeight="1" x14ac:dyDescent="0.25">
      <c r="A1" s="330" t="s">
        <v>914</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34" ht="39.6" customHeight="1" x14ac:dyDescent="0.25">
      <c r="A2" s="113" t="s">
        <v>0</v>
      </c>
      <c r="B2" s="349" t="s">
        <v>679</v>
      </c>
      <c r="C2" s="349"/>
      <c r="D2" s="113" t="s">
        <v>910</v>
      </c>
      <c r="E2" s="350">
        <v>2023</v>
      </c>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row>
    <row r="3" spans="1:34" ht="71.25" customHeight="1" x14ac:dyDescent="0.25">
      <c r="A3" s="190" t="s">
        <v>1</v>
      </c>
      <c r="B3" s="190" t="s">
        <v>2</v>
      </c>
      <c r="C3" s="190" t="s">
        <v>3</v>
      </c>
      <c r="D3" s="213" t="s">
        <v>4</v>
      </c>
      <c r="E3" s="191" t="s">
        <v>5</v>
      </c>
      <c r="F3" s="192" t="s">
        <v>6</v>
      </c>
      <c r="G3" s="192" t="s">
        <v>7</v>
      </c>
      <c r="H3" s="193" t="s">
        <v>8</v>
      </c>
      <c r="I3" s="192" t="s">
        <v>9</v>
      </c>
      <c r="J3" s="351" t="s">
        <v>10</v>
      </c>
      <c r="K3" s="351"/>
      <c r="L3" s="195">
        <v>44986</v>
      </c>
      <c r="M3" s="195">
        <v>45078</v>
      </c>
      <c r="N3" s="195">
        <v>45170</v>
      </c>
      <c r="O3" s="195">
        <v>45261</v>
      </c>
      <c r="P3" s="196" t="s">
        <v>11</v>
      </c>
      <c r="Q3" s="196" t="s">
        <v>12</v>
      </c>
      <c r="R3" s="196" t="s">
        <v>13</v>
      </c>
      <c r="S3" s="196" t="s">
        <v>14</v>
      </c>
      <c r="T3" s="196" t="s">
        <v>15</v>
      </c>
      <c r="U3" s="190" t="s">
        <v>16</v>
      </c>
      <c r="V3" s="190" t="s">
        <v>17</v>
      </c>
      <c r="W3" s="190" t="s">
        <v>18</v>
      </c>
      <c r="X3" s="190" t="s">
        <v>19</v>
      </c>
      <c r="Y3" s="190" t="s">
        <v>20</v>
      </c>
      <c r="Z3" s="192" t="s">
        <v>21</v>
      </c>
      <c r="AA3" s="192" t="s">
        <v>22</v>
      </c>
      <c r="AB3" s="190" t="s">
        <v>23</v>
      </c>
      <c r="AC3" s="190" t="s">
        <v>24</v>
      </c>
      <c r="AD3" s="190" t="s">
        <v>25</v>
      </c>
      <c r="AE3" s="190" t="s">
        <v>26</v>
      </c>
      <c r="AF3" s="192" t="s">
        <v>27</v>
      </c>
      <c r="AG3" s="191" t="s">
        <v>28</v>
      </c>
    </row>
    <row r="4" spans="1:34" ht="50.1" customHeight="1" x14ac:dyDescent="0.25">
      <c r="A4" s="360" t="s">
        <v>835</v>
      </c>
      <c r="B4" s="361" t="s">
        <v>830</v>
      </c>
      <c r="C4" s="362" t="s">
        <v>710</v>
      </c>
      <c r="D4" s="338" t="s">
        <v>711</v>
      </c>
      <c r="E4" s="338" t="s">
        <v>712</v>
      </c>
      <c r="F4" s="329" t="s">
        <v>713</v>
      </c>
      <c r="G4" s="329" t="s">
        <v>714</v>
      </c>
      <c r="H4" s="386"/>
      <c r="I4" s="329" t="s">
        <v>715</v>
      </c>
      <c r="J4" s="333">
        <v>1</v>
      </c>
      <c r="K4" s="173" t="s">
        <v>36</v>
      </c>
      <c r="L4" s="174">
        <v>0</v>
      </c>
      <c r="M4" s="174">
        <v>0.3</v>
      </c>
      <c r="N4" s="174">
        <v>0.6</v>
      </c>
      <c r="O4" s="174">
        <v>1</v>
      </c>
      <c r="P4" s="109">
        <v>0</v>
      </c>
      <c r="Q4" s="109">
        <v>0</v>
      </c>
      <c r="R4" s="17">
        <f t="shared" ref="R4" si="0">SUM(N4:N4)*J4</f>
        <v>0.6</v>
      </c>
      <c r="S4" s="17">
        <f t="shared" ref="S4" si="1">SUM(O4:O4)*J4</f>
        <v>1</v>
      </c>
      <c r="T4" s="17">
        <f t="shared" ref="T4:T81" si="2">MAX(P4:S4)</f>
        <v>1</v>
      </c>
      <c r="U4" s="170" t="e">
        <f>+#REF!</f>
        <v>#REF!</v>
      </c>
      <c r="V4" s="170" t="e">
        <f>+#REF!</f>
        <v>#REF!</v>
      </c>
      <c r="W4" s="170" t="e">
        <f>+#REF!</f>
        <v>#REF!</v>
      </c>
      <c r="X4" s="170" t="e">
        <f>+#REF!</f>
        <v>#REF!</v>
      </c>
      <c r="Y4" s="170" t="e">
        <f>MAX(U4:X4)</f>
        <v>#REF!</v>
      </c>
      <c r="Z4" s="352" t="s">
        <v>716</v>
      </c>
      <c r="AA4" s="340" t="s">
        <v>717</v>
      </c>
      <c r="AB4" s="171" t="e">
        <f>+IF(#REF!&gt;L4,"SUPERADA",IF(#REF!=L4,"EQUILIBRADA",IF(#REF!&lt;L4,"PARA MEJORAR")))</f>
        <v>#REF!</v>
      </c>
      <c r="AC4" s="172" t="str">
        <f>IF(COUNTIF(AB4:AB4,"PARA MEJORAR")&gt;1,"PARA MEJORAR","BIEN")</f>
        <v>BIEN</v>
      </c>
      <c r="AD4" s="343" t="str">
        <f>IF(COUNTIF(AC4:AC10,"PARA MEJORAR")&gt;=1,"PARA MEJORAR","BIEN")</f>
        <v>BIEN</v>
      </c>
      <c r="AE4" s="353" t="str">
        <f>IF(COUNTIF(AD4:AD81,"PARA MEJORAR")&gt;=1,"PARA MEJORAR","BIEN")</f>
        <v>PARA MEJORAR</v>
      </c>
      <c r="AF4" s="347" t="s">
        <v>718</v>
      </c>
      <c r="AG4" s="197"/>
    </row>
    <row r="5" spans="1:34" ht="61.5" customHeight="1" x14ac:dyDescent="0.25">
      <c r="A5" s="336"/>
      <c r="B5" s="361"/>
      <c r="C5" s="362"/>
      <c r="D5" s="338"/>
      <c r="E5" s="338"/>
      <c r="F5" s="329"/>
      <c r="G5" s="329"/>
      <c r="H5" s="387"/>
      <c r="I5" s="329"/>
      <c r="J5" s="333"/>
      <c r="K5" s="168" t="s">
        <v>37</v>
      </c>
      <c r="L5" s="169">
        <v>0</v>
      </c>
      <c r="M5" s="169">
        <v>0</v>
      </c>
      <c r="N5" s="169">
        <v>0</v>
      </c>
      <c r="O5" s="169">
        <v>0</v>
      </c>
      <c r="P5" s="109">
        <v>0</v>
      </c>
      <c r="Q5" s="109">
        <v>0</v>
      </c>
      <c r="R5" s="17"/>
      <c r="S5" s="17"/>
      <c r="T5" s="17"/>
      <c r="U5" s="170"/>
      <c r="V5" s="170"/>
      <c r="W5" s="170"/>
      <c r="X5" s="170"/>
      <c r="Y5" s="170"/>
      <c r="Z5" s="352"/>
      <c r="AA5" s="340"/>
      <c r="AB5" s="171"/>
      <c r="AC5" s="172"/>
      <c r="AD5" s="343"/>
      <c r="AE5" s="353"/>
      <c r="AF5" s="347"/>
      <c r="AG5" s="197"/>
    </row>
    <row r="6" spans="1:34" ht="50.1" customHeight="1" x14ac:dyDescent="0.25">
      <c r="A6" s="336"/>
      <c r="B6" s="361"/>
      <c r="C6" s="362"/>
      <c r="D6" s="348" t="s">
        <v>719</v>
      </c>
      <c r="E6" s="348" t="s">
        <v>720</v>
      </c>
      <c r="F6" s="337" t="s">
        <v>721</v>
      </c>
      <c r="G6" s="337" t="s">
        <v>722</v>
      </c>
      <c r="H6" s="386"/>
      <c r="I6" s="337" t="s">
        <v>723</v>
      </c>
      <c r="J6" s="333">
        <v>1</v>
      </c>
      <c r="K6" s="173" t="s">
        <v>36</v>
      </c>
      <c r="L6" s="174">
        <v>0</v>
      </c>
      <c r="M6" s="174">
        <v>0.3</v>
      </c>
      <c r="N6" s="174">
        <v>0.6</v>
      </c>
      <c r="O6" s="174">
        <v>1</v>
      </c>
      <c r="P6" s="109">
        <v>0</v>
      </c>
      <c r="Q6" s="109">
        <v>0</v>
      </c>
      <c r="R6" s="17">
        <f t="shared" ref="R6" si="3">SUM(N6:N6)*J6</f>
        <v>0.6</v>
      </c>
      <c r="S6" s="17">
        <f t="shared" ref="S6" si="4">SUM(O6:O6)*J6</f>
        <v>1</v>
      </c>
      <c r="T6" s="17">
        <f t="shared" si="2"/>
        <v>1</v>
      </c>
      <c r="U6" s="170" t="e">
        <f>+#REF!</f>
        <v>#REF!</v>
      </c>
      <c r="V6" s="170" t="e">
        <f>+#REF!</f>
        <v>#REF!</v>
      </c>
      <c r="W6" s="170" t="e">
        <f>+#REF!</f>
        <v>#REF!</v>
      </c>
      <c r="X6" s="170" t="e">
        <f>+#REF!</f>
        <v>#REF!</v>
      </c>
      <c r="Y6" s="170" t="e">
        <f>MAX(U6:X6)</f>
        <v>#REF!</v>
      </c>
      <c r="Z6" s="352"/>
      <c r="AA6" s="340"/>
      <c r="AB6" s="171" t="e">
        <f>+IF(#REF!&gt;L6,"SUPERADA",IF(#REF!=L6,"EQUILIBRADA",IF(#REF!&lt;L6,"PARA MEJORAR")))</f>
        <v>#REF!</v>
      </c>
      <c r="AC6" s="172" t="str">
        <f>IF(COUNTIF(AB6:AB6,"PARA MEJORAR")&gt;1,"PARA MEJORAR","BIEN")</f>
        <v>BIEN</v>
      </c>
      <c r="AD6" s="343"/>
      <c r="AE6" s="353"/>
      <c r="AF6" s="347"/>
      <c r="AG6" s="197"/>
    </row>
    <row r="7" spans="1:34" ht="50.1" customHeight="1" x14ac:dyDescent="0.25">
      <c r="A7" s="336"/>
      <c r="B7" s="361"/>
      <c r="C7" s="362"/>
      <c r="D7" s="348"/>
      <c r="E7" s="348"/>
      <c r="F7" s="337"/>
      <c r="G7" s="337"/>
      <c r="H7" s="387"/>
      <c r="I7" s="337"/>
      <c r="J7" s="333"/>
      <c r="K7" s="168" t="s">
        <v>37</v>
      </c>
      <c r="L7" s="169">
        <v>0</v>
      </c>
      <c r="M7" s="169">
        <v>0</v>
      </c>
      <c r="N7" s="169">
        <v>0</v>
      </c>
      <c r="O7" s="169">
        <v>0</v>
      </c>
      <c r="P7" s="109">
        <v>0</v>
      </c>
      <c r="Q7" s="109">
        <v>0</v>
      </c>
      <c r="R7" s="17"/>
      <c r="S7" s="17"/>
      <c r="T7" s="17"/>
      <c r="U7" s="170"/>
      <c r="V7" s="170"/>
      <c r="W7" s="170"/>
      <c r="X7" s="170"/>
      <c r="Y7" s="170"/>
      <c r="Z7" s="352"/>
      <c r="AA7" s="340"/>
      <c r="AB7" s="171"/>
      <c r="AC7" s="172"/>
      <c r="AD7" s="343"/>
      <c r="AE7" s="353"/>
      <c r="AF7" s="347"/>
      <c r="AG7" s="197"/>
    </row>
    <row r="8" spans="1:34" ht="50.1" customHeight="1" x14ac:dyDescent="0.25">
      <c r="A8" s="336"/>
      <c r="B8" s="361"/>
      <c r="C8" s="362"/>
      <c r="D8" s="348" t="s">
        <v>724</v>
      </c>
      <c r="E8" s="348" t="s">
        <v>725</v>
      </c>
      <c r="F8" s="337" t="s">
        <v>726</v>
      </c>
      <c r="G8" s="337" t="s">
        <v>714</v>
      </c>
      <c r="H8" s="386"/>
      <c r="I8" s="337" t="s">
        <v>727</v>
      </c>
      <c r="J8" s="333">
        <v>1</v>
      </c>
      <c r="K8" s="173" t="s">
        <v>36</v>
      </c>
      <c r="L8" s="174">
        <v>0</v>
      </c>
      <c r="M8" s="174">
        <v>0.3</v>
      </c>
      <c r="N8" s="174">
        <v>0.6</v>
      </c>
      <c r="O8" s="174">
        <v>1</v>
      </c>
      <c r="P8" s="109">
        <v>0</v>
      </c>
      <c r="Q8" s="109">
        <v>0</v>
      </c>
      <c r="R8" s="17">
        <f t="shared" ref="R8" si="5">SUM(N8:N8)*J8</f>
        <v>0.6</v>
      </c>
      <c r="S8" s="17">
        <f t="shared" ref="S8" si="6">SUM(O8:O8)*J8</f>
        <v>1</v>
      </c>
      <c r="T8" s="17">
        <f t="shared" si="2"/>
        <v>1</v>
      </c>
      <c r="U8" s="346" t="e">
        <f>+#REF!+#REF!</f>
        <v>#REF!</v>
      </c>
      <c r="V8" s="346" t="e">
        <f>+#REF!+#REF!</f>
        <v>#REF!</v>
      </c>
      <c r="W8" s="346" t="e">
        <f>+#REF!+#REF!</f>
        <v>#REF!</v>
      </c>
      <c r="X8" s="346" t="e">
        <f>+#REF!+#REF!</f>
        <v>#REF!</v>
      </c>
      <c r="Y8" s="346" t="e">
        <f>MAX(U8:X10)</f>
        <v>#REF!</v>
      </c>
      <c r="Z8" s="352"/>
      <c r="AA8" s="340"/>
      <c r="AB8" s="171" t="e">
        <f>+IF(#REF!&gt;L8,"SUPERADA",IF(#REF!=L8,"EQUILIBRADA",IF(#REF!&lt;L8,"PARA MEJORAR")))</f>
        <v>#REF!</v>
      </c>
      <c r="AC8" s="354" t="str">
        <f>IF(COUNTIF(AB8:AB10,"PARA MEJORAR")&gt;1,"PARA MEJORAR","BIEN")</f>
        <v>BIEN</v>
      </c>
      <c r="AD8" s="343"/>
      <c r="AE8" s="353"/>
      <c r="AF8" s="347"/>
      <c r="AG8" s="355"/>
    </row>
    <row r="9" spans="1:34" ht="50.1" customHeight="1" x14ac:dyDescent="0.25">
      <c r="A9" s="336"/>
      <c r="B9" s="361"/>
      <c r="C9" s="362"/>
      <c r="D9" s="348"/>
      <c r="E9" s="348"/>
      <c r="F9" s="337"/>
      <c r="G9" s="337"/>
      <c r="H9" s="387"/>
      <c r="I9" s="337"/>
      <c r="J9" s="333"/>
      <c r="K9" s="168" t="s">
        <v>37</v>
      </c>
      <c r="L9" s="169">
        <v>0</v>
      </c>
      <c r="M9" s="169">
        <v>0</v>
      </c>
      <c r="N9" s="169">
        <v>0</v>
      </c>
      <c r="O9" s="169">
        <v>0</v>
      </c>
      <c r="P9" s="109">
        <v>0</v>
      </c>
      <c r="Q9" s="109">
        <v>0</v>
      </c>
      <c r="R9" s="17"/>
      <c r="S9" s="17"/>
      <c r="T9" s="17"/>
      <c r="U9" s="346"/>
      <c r="V9" s="346"/>
      <c r="W9" s="346"/>
      <c r="X9" s="346"/>
      <c r="Y9" s="346"/>
      <c r="Z9" s="352"/>
      <c r="AA9" s="340"/>
      <c r="AB9" s="171"/>
      <c r="AC9" s="354"/>
      <c r="AD9" s="343"/>
      <c r="AE9" s="353"/>
      <c r="AF9" s="347"/>
      <c r="AG9" s="355"/>
    </row>
    <row r="10" spans="1:34" ht="50.1" customHeight="1" x14ac:dyDescent="0.25">
      <c r="A10" s="336"/>
      <c r="B10" s="361"/>
      <c r="C10" s="362"/>
      <c r="D10" s="338" t="s">
        <v>728</v>
      </c>
      <c r="E10" s="338" t="s">
        <v>729</v>
      </c>
      <c r="F10" s="337" t="s">
        <v>730</v>
      </c>
      <c r="G10" s="337" t="s">
        <v>722</v>
      </c>
      <c r="H10" s="386"/>
      <c r="I10" s="337" t="s">
        <v>723</v>
      </c>
      <c r="J10" s="333">
        <v>1</v>
      </c>
      <c r="K10" s="173" t="s">
        <v>36</v>
      </c>
      <c r="L10" s="174">
        <v>0</v>
      </c>
      <c r="M10" s="174">
        <v>0.3</v>
      </c>
      <c r="N10" s="174">
        <v>0.6</v>
      </c>
      <c r="O10" s="174">
        <v>1</v>
      </c>
      <c r="P10" s="109">
        <v>0</v>
      </c>
      <c r="Q10" s="109">
        <v>0</v>
      </c>
      <c r="R10" s="17">
        <f t="shared" ref="R10" si="7">SUM(N10:N10)*J10</f>
        <v>0.6</v>
      </c>
      <c r="S10" s="17">
        <f t="shared" ref="S10" si="8">SUM(O10:O10)*J10</f>
        <v>1</v>
      </c>
      <c r="T10" s="17">
        <f t="shared" si="2"/>
        <v>1</v>
      </c>
      <c r="U10" s="346"/>
      <c r="V10" s="346"/>
      <c r="W10" s="346"/>
      <c r="X10" s="346"/>
      <c r="Y10" s="346"/>
      <c r="Z10" s="352"/>
      <c r="AA10" s="340"/>
      <c r="AB10" s="171" t="e">
        <f>+IF(#REF!&gt;L10,"SUPERADA",IF(#REF!=L10,"EQUILIBRADA",IF(#REF!&lt;L10,"PARA MEJORAR")))</f>
        <v>#REF!</v>
      </c>
      <c r="AC10" s="354"/>
      <c r="AD10" s="343"/>
      <c r="AE10" s="353"/>
      <c r="AF10" s="347"/>
      <c r="AG10" s="355"/>
    </row>
    <row r="11" spans="1:34" ht="50.1" customHeight="1" x14ac:dyDescent="0.25">
      <c r="A11" s="336"/>
      <c r="B11" s="361"/>
      <c r="C11" s="362"/>
      <c r="D11" s="338"/>
      <c r="E11" s="338"/>
      <c r="F11" s="337"/>
      <c r="G11" s="337"/>
      <c r="H11" s="387"/>
      <c r="I11" s="337"/>
      <c r="J11" s="333"/>
      <c r="K11" s="168" t="s">
        <v>37</v>
      </c>
      <c r="L11" s="169">
        <v>0</v>
      </c>
      <c r="M11" s="169">
        <v>0</v>
      </c>
      <c r="N11" s="169">
        <v>0</v>
      </c>
      <c r="O11" s="169">
        <v>0</v>
      </c>
      <c r="P11" s="109">
        <v>0</v>
      </c>
      <c r="Q11" s="109">
        <v>0</v>
      </c>
      <c r="R11" s="17"/>
      <c r="S11" s="17"/>
      <c r="T11" s="17"/>
      <c r="U11" s="170"/>
      <c r="V11" s="170"/>
      <c r="W11" s="170"/>
      <c r="X11" s="170"/>
      <c r="Y11" s="170"/>
      <c r="Z11" s="352"/>
      <c r="AA11" s="176"/>
      <c r="AB11" s="171"/>
      <c r="AC11" s="177"/>
      <c r="AD11" s="178"/>
      <c r="AE11" s="353"/>
      <c r="AF11" s="347"/>
      <c r="AG11" s="198"/>
    </row>
    <row r="12" spans="1:34" ht="50.1" customHeight="1" x14ac:dyDescent="0.25">
      <c r="A12" s="336"/>
      <c r="B12" s="361"/>
      <c r="C12" s="362" t="s">
        <v>731</v>
      </c>
      <c r="D12" s="338" t="s">
        <v>732</v>
      </c>
      <c r="E12" s="338" t="s">
        <v>733</v>
      </c>
      <c r="F12" s="388" t="s">
        <v>734</v>
      </c>
      <c r="G12" s="388" t="s">
        <v>735</v>
      </c>
      <c r="H12" s="386"/>
      <c r="I12" s="329" t="s">
        <v>736</v>
      </c>
      <c r="J12" s="333">
        <v>1</v>
      </c>
      <c r="K12" s="173" t="s">
        <v>36</v>
      </c>
      <c r="L12" s="174">
        <v>0</v>
      </c>
      <c r="M12" s="174">
        <v>0.3</v>
      </c>
      <c r="N12" s="174">
        <v>0.6</v>
      </c>
      <c r="O12" s="174">
        <v>1</v>
      </c>
      <c r="P12" s="109">
        <v>0</v>
      </c>
      <c r="Q12" s="109">
        <v>0</v>
      </c>
      <c r="R12" s="109"/>
      <c r="S12" s="109"/>
      <c r="T12" s="109"/>
      <c r="U12" s="179"/>
      <c r="V12" s="179"/>
      <c r="W12" s="179"/>
      <c r="X12" s="179"/>
      <c r="Y12" s="179"/>
      <c r="Z12" s="352"/>
      <c r="AA12" s="340"/>
      <c r="AB12" s="171"/>
      <c r="AC12" s="180"/>
      <c r="AD12" s="178"/>
      <c r="AE12" s="353"/>
      <c r="AF12" s="347"/>
      <c r="AG12" s="199"/>
    </row>
    <row r="13" spans="1:34" ht="50.1" customHeight="1" x14ac:dyDescent="0.25">
      <c r="A13" s="336"/>
      <c r="B13" s="361"/>
      <c r="C13" s="362"/>
      <c r="D13" s="338"/>
      <c r="E13" s="338"/>
      <c r="F13" s="388"/>
      <c r="G13" s="388"/>
      <c r="H13" s="387"/>
      <c r="I13" s="329"/>
      <c r="J13" s="333"/>
      <c r="K13" s="168" t="s">
        <v>37</v>
      </c>
      <c r="L13" s="169">
        <v>0</v>
      </c>
      <c r="M13" s="169">
        <v>0</v>
      </c>
      <c r="N13" s="169">
        <v>0</v>
      </c>
      <c r="O13" s="169">
        <v>0</v>
      </c>
      <c r="P13" s="109">
        <v>0</v>
      </c>
      <c r="Q13" s="109">
        <v>0</v>
      </c>
      <c r="R13" s="109"/>
      <c r="S13" s="109"/>
      <c r="T13" s="109"/>
      <c r="U13" s="179"/>
      <c r="V13" s="179"/>
      <c r="W13" s="179"/>
      <c r="X13" s="179"/>
      <c r="Y13" s="179"/>
      <c r="Z13" s="352"/>
      <c r="AA13" s="340"/>
      <c r="AB13" s="171"/>
      <c r="AC13" s="180"/>
      <c r="AD13" s="178"/>
      <c r="AE13" s="353"/>
      <c r="AF13" s="347"/>
      <c r="AG13" s="199"/>
    </row>
    <row r="14" spans="1:34" ht="50.1" customHeight="1" x14ac:dyDescent="0.25">
      <c r="A14" s="336"/>
      <c r="B14" s="361"/>
      <c r="C14" s="362"/>
      <c r="D14" s="338" t="s">
        <v>737</v>
      </c>
      <c r="E14" s="338" t="s">
        <v>738</v>
      </c>
      <c r="F14" s="388" t="s">
        <v>734</v>
      </c>
      <c r="G14" s="388" t="s">
        <v>735</v>
      </c>
      <c r="H14" s="386"/>
      <c r="I14" s="329" t="s">
        <v>739</v>
      </c>
      <c r="J14" s="333">
        <v>1</v>
      </c>
      <c r="K14" s="173" t="s">
        <v>36</v>
      </c>
      <c r="L14" s="174">
        <v>0</v>
      </c>
      <c r="M14" s="174">
        <v>0.3</v>
      </c>
      <c r="N14" s="174">
        <v>0.6</v>
      </c>
      <c r="O14" s="174">
        <v>1</v>
      </c>
      <c r="P14" s="109">
        <v>0</v>
      </c>
      <c r="Q14" s="109">
        <v>0</v>
      </c>
      <c r="R14" s="109"/>
      <c r="S14" s="109"/>
      <c r="T14" s="109"/>
      <c r="U14" s="179"/>
      <c r="V14" s="179"/>
      <c r="W14" s="179"/>
      <c r="X14" s="179"/>
      <c r="Y14" s="179"/>
      <c r="Z14" s="352"/>
      <c r="AA14" s="340"/>
      <c r="AB14" s="171"/>
      <c r="AC14" s="180"/>
      <c r="AD14" s="178"/>
      <c r="AE14" s="353"/>
      <c r="AF14" s="347"/>
      <c r="AG14" s="199"/>
    </row>
    <row r="15" spans="1:34" ht="50.1" customHeight="1" x14ac:dyDescent="0.25">
      <c r="A15" s="336"/>
      <c r="B15" s="361"/>
      <c r="C15" s="362"/>
      <c r="D15" s="338"/>
      <c r="E15" s="338"/>
      <c r="F15" s="388"/>
      <c r="G15" s="388"/>
      <c r="H15" s="387"/>
      <c r="I15" s="329"/>
      <c r="J15" s="333"/>
      <c r="K15" s="168" t="s">
        <v>37</v>
      </c>
      <c r="L15" s="169">
        <v>0</v>
      </c>
      <c r="M15" s="169">
        <v>0</v>
      </c>
      <c r="N15" s="169">
        <v>0</v>
      </c>
      <c r="O15" s="169">
        <v>0</v>
      </c>
      <c r="P15" s="109">
        <v>0</v>
      </c>
      <c r="Q15" s="109">
        <v>0</v>
      </c>
      <c r="R15" s="109"/>
      <c r="S15" s="109"/>
      <c r="T15" s="109"/>
      <c r="U15" s="179"/>
      <c r="V15" s="179"/>
      <c r="W15" s="179"/>
      <c r="X15" s="179"/>
      <c r="Y15" s="179"/>
      <c r="Z15" s="352"/>
      <c r="AA15" s="340"/>
      <c r="AB15" s="171"/>
      <c r="AC15" s="180"/>
      <c r="AD15" s="178"/>
      <c r="AE15" s="353"/>
      <c r="AF15" s="347"/>
      <c r="AG15" s="199"/>
    </row>
    <row r="16" spans="1:34" ht="50.1" customHeight="1" x14ac:dyDescent="0.25">
      <c r="A16" s="336"/>
      <c r="B16" s="361"/>
      <c r="C16" s="362"/>
      <c r="D16" s="338" t="s">
        <v>740</v>
      </c>
      <c r="E16" s="338" t="s">
        <v>741</v>
      </c>
      <c r="F16" s="388" t="s">
        <v>734</v>
      </c>
      <c r="G16" s="388" t="s">
        <v>735</v>
      </c>
      <c r="H16" s="386"/>
      <c r="I16" s="329" t="s">
        <v>742</v>
      </c>
      <c r="J16" s="333">
        <v>1</v>
      </c>
      <c r="K16" s="173" t="s">
        <v>36</v>
      </c>
      <c r="L16" s="174">
        <v>0</v>
      </c>
      <c r="M16" s="174">
        <v>0.3</v>
      </c>
      <c r="N16" s="174">
        <v>0.6</v>
      </c>
      <c r="O16" s="174">
        <v>1</v>
      </c>
      <c r="P16" s="109">
        <v>0</v>
      </c>
      <c r="Q16" s="109">
        <v>0</v>
      </c>
      <c r="R16" s="109"/>
      <c r="S16" s="109"/>
      <c r="T16" s="109"/>
      <c r="U16" s="179"/>
      <c r="V16" s="179"/>
      <c r="W16" s="179"/>
      <c r="X16" s="179"/>
      <c r="Y16" s="179"/>
      <c r="Z16" s="352"/>
      <c r="AA16" s="340"/>
      <c r="AB16" s="171"/>
      <c r="AC16" s="180"/>
      <c r="AD16" s="178"/>
      <c r="AE16" s="353"/>
      <c r="AF16" s="347"/>
      <c r="AG16" s="199"/>
    </row>
    <row r="17" spans="1:33" ht="50.1" customHeight="1" x14ac:dyDescent="0.25">
      <c r="A17" s="336"/>
      <c r="B17" s="361"/>
      <c r="C17" s="362"/>
      <c r="D17" s="338"/>
      <c r="E17" s="338"/>
      <c r="F17" s="388"/>
      <c r="G17" s="388"/>
      <c r="H17" s="387"/>
      <c r="I17" s="329"/>
      <c r="J17" s="333"/>
      <c r="K17" s="168" t="s">
        <v>37</v>
      </c>
      <c r="L17" s="169">
        <v>0</v>
      </c>
      <c r="M17" s="169">
        <v>0</v>
      </c>
      <c r="N17" s="169">
        <v>0</v>
      </c>
      <c r="O17" s="169">
        <v>0</v>
      </c>
      <c r="P17" s="109">
        <v>0</v>
      </c>
      <c r="Q17" s="109">
        <v>0</v>
      </c>
      <c r="R17" s="109"/>
      <c r="S17" s="109"/>
      <c r="T17" s="109"/>
      <c r="U17" s="179"/>
      <c r="V17" s="179"/>
      <c r="W17" s="179"/>
      <c r="X17" s="179"/>
      <c r="Y17" s="179"/>
      <c r="Z17" s="352"/>
      <c r="AA17" s="340"/>
      <c r="AB17" s="171"/>
      <c r="AC17" s="180"/>
      <c r="AD17" s="178"/>
      <c r="AE17" s="353"/>
      <c r="AF17" s="347"/>
      <c r="AG17" s="199"/>
    </row>
    <row r="18" spans="1:33" ht="50.1" customHeight="1" x14ac:dyDescent="0.25">
      <c r="A18" s="336"/>
      <c r="B18" s="361"/>
      <c r="C18" s="362"/>
      <c r="D18" s="338" t="s">
        <v>743</v>
      </c>
      <c r="E18" s="338" t="s">
        <v>744</v>
      </c>
      <c r="F18" s="388" t="s">
        <v>745</v>
      </c>
      <c r="G18" s="388" t="s">
        <v>746</v>
      </c>
      <c r="H18" s="386"/>
      <c r="I18" s="329" t="s">
        <v>747</v>
      </c>
      <c r="J18" s="333">
        <v>1</v>
      </c>
      <c r="K18" s="173" t="s">
        <v>36</v>
      </c>
      <c r="L18" s="174">
        <v>0</v>
      </c>
      <c r="M18" s="174">
        <v>0.3</v>
      </c>
      <c r="N18" s="174">
        <v>0.6</v>
      </c>
      <c r="O18" s="174">
        <v>1</v>
      </c>
      <c r="P18" s="109">
        <v>0</v>
      </c>
      <c r="Q18" s="109">
        <v>0</v>
      </c>
      <c r="R18" s="109"/>
      <c r="S18" s="109"/>
      <c r="T18" s="109"/>
      <c r="U18" s="179"/>
      <c r="V18" s="179"/>
      <c r="W18" s="179"/>
      <c r="X18" s="179"/>
      <c r="Y18" s="179"/>
      <c r="Z18" s="352"/>
      <c r="AA18" s="340"/>
      <c r="AB18" s="171"/>
      <c r="AC18" s="180"/>
      <c r="AD18" s="178"/>
      <c r="AE18" s="353"/>
      <c r="AF18" s="347"/>
      <c r="AG18" s="199"/>
    </row>
    <row r="19" spans="1:33" ht="50.1" customHeight="1" x14ac:dyDescent="0.25">
      <c r="A19" s="336"/>
      <c r="B19" s="361"/>
      <c r="C19" s="362"/>
      <c r="D19" s="338"/>
      <c r="E19" s="338"/>
      <c r="F19" s="388"/>
      <c r="G19" s="388"/>
      <c r="H19" s="387"/>
      <c r="I19" s="329"/>
      <c r="J19" s="333"/>
      <c r="K19" s="168" t="s">
        <v>37</v>
      </c>
      <c r="L19" s="169">
        <v>0</v>
      </c>
      <c r="M19" s="169">
        <v>0</v>
      </c>
      <c r="N19" s="169">
        <v>0</v>
      </c>
      <c r="O19" s="169">
        <v>0</v>
      </c>
      <c r="P19" s="109">
        <v>0</v>
      </c>
      <c r="Q19" s="109">
        <v>0</v>
      </c>
      <c r="R19" s="109"/>
      <c r="S19" s="109"/>
      <c r="T19" s="109"/>
      <c r="U19" s="179"/>
      <c r="V19" s="179"/>
      <c r="W19" s="179"/>
      <c r="X19" s="179"/>
      <c r="Y19" s="179"/>
      <c r="Z19" s="352"/>
      <c r="AA19" s="340"/>
      <c r="AB19" s="171"/>
      <c r="AC19" s="180"/>
      <c r="AD19" s="178"/>
      <c r="AE19" s="353"/>
      <c r="AF19" s="347"/>
      <c r="AG19" s="199"/>
    </row>
    <row r="20" spans="1:33" ht="50.1" customHeight="1" x14ac:dyDescent="0.25">
      <c r="A20" s="336"/>
      <c r="B20" s="361"/>
      <c r="C20" s="362"/>
      <c r="D20" s="338" t="s">
        <v>748</v>
      </c>
      <c r="E20" s="338" t="s">
        <v>749</v>
      </c>
      <c r="F20" s="388" t="s">
        <v>750</v>
      </c>
      <c r="G20" s="388" t="s">
        <v>746</v>
      </c>
      <c r="H20" s="386"/>
      <c r="I20" s="329" t="s">
        <v>751</v>
      </c>
      <c r="J20" s="333">
        <v>1</v>
      </c>
      <c r="K20" s="173" t="s">
        <v>36</v>
      </c>
      <c r="L20" s="174">
        <v>0</v>
      </c>
      <c r="M20" s="174">
        <v>0.3</v>
      </c>
      <c r="N20" s="174">
        <v>0.6</v>
      </c>
      <c r="O20" s="174">
        <v>1</v>
      </c>
      <c r="P20" s="109">
        <v>0</v>
      </c>
      <c r="Q20" s="109">
        <v>0</v>
      </c>
      <c r="R20" s="109"/>
      <c r="S20" s="109"/>
      <c r="T20" s="109"/>
      <c r="U20" s="179"/>
      <c r="V20" s="179"/>
      <c r="W20" s="179"/>
      <c r="X20" s="179"/>
      <c r="Y20" s="179"/>
      <c r="Z20" s="352"/>
      <c r="AA20" s="340"/>
      <c r="AB20" s="171"/>
      <c r="AC20" s="180"/>
      <c r="AD20" s="178"/>
      <c r="AE20" s="353"/>
      <c r="AF20" s="347"/>
      <c r="AG20" s="199"/>
    </row>
    <row r="21" spans="1:33" ht="50.1" customHeight="1" x14ac:dyDescent="0.25">
      <c r="A21" s="336"/>
      <c r="B21" s="361"/>
      <c r="C21" s="362"/>
      <c r="D21" s="338"/>
      <c r="E21" s="338"/>
      <c r="F21" s="388"/>
      <c r="G21" s="388"/>
      <c r="H21" s="387"/>
      <c r="I21" s="329"/>
      <c r="J21" s="333"/>
      <c r="K21" s="168" t="s">
        <v>37</v>
      </c>
      <c r="L21" s="169">
        <v>0</v>
      </c>
      <c r="M21" s="169">
        <v>0</v>
      </c>
      <c r="N21" s="169">
        <v>0</v>
      </c>
      <c r="O21" s="169">
        <v>0</v>
      </c>
      <c r="P21" s="109">
        <v>0</v>
      </c>
      <c r="Q21" s="109">
        <v>0</v>
      </c>
      <c r="R21" s="109"/>
      <c r="S21" s="109"/>
      <c r="T21" s="109"/>
      <c r="U21" s="179"/>
      <c r="V21" s="179"/>
      <c r="W21" s="179"/>
      <c r="X21" s="179"/>
      <c r="Y21" s="179"/>
      <c r="Z21" s="352"/>
      <c r="AA21" s="340"/>
      <c r="AB21" s="171"/>
      <c r="AC21" s="180"/>
      <c r="AD21" s="178"/>
      <c r="AE21" s="353"/>
      <c r="AF21" s="347"/>
      <c r="AG21" s="199"/>
    </row>
    <row r="22" spans="1:33" ht="50.1" customHeight="1" x14ac:dyDescent="0.25">
      <c r="A22" s="336"/>
      <c r="B22" s="361"/>
      <c r="C22" s="362" t="s">
        <v>752</v>
      </c>
      <c r="D22" s="338" t="s">
        <v>831</v>
      </c>
      <c r="E22" s="338" t="s">
        <v>832</v>
      </c>
      <c r="F22" s="329" t="s">
        <v>753</v>
      </c>
      <c r="G22" s="329" t="s">
        <v>754</v>
      </c>
      <c r="H22" s="386"/>
      <c r="I22" s="329" t="s">
        <v>755</v>
      </c>
      <c r="J22" s="333">
        <v>1</v>
      </c>
      <c r="K22" s="173" t="s">
        <v>36</v>
      </c>
      <c r="L22" s="174">
        <v>0</v>
      </c>
      <c r="M22" s="174">
        <v>0.3</v>
      </c>
      <c r="N22" s="174">
        <v>0.6</v>
      </c>
      <c r="O22" s="174">
        <v>1</v>
      </c>
      <c r="P22" s="109">
        <v>0</v>
      </c>
      <c r="Q22" s="109">
        <v>0</v>
      </c>
      <c r="R22" s="17">
        <f t="shared" ref="R22" si="9">SUM(N22:N22)*J22</f>
        <v>0.6</v>
      </c>
      <c r="S22" s="17">
        <f t="shared" ref="S22" si="10">SUM(O22:O22)*J22</f>
        <v>1</v>
      </c>
      <c r="T22" s="17">
        <f t="shared" si="2"/>
        <v>1</v>
      </c>
      <c r="U22" s="339" t="e">
        <f>+P27+P29+P25+#REF!</f>
        <v>#REF!</v>
      </c>
      <c r="V22" s="339" t="e">
        <f>+Q27+Q29+Q25+#REF!</f>
        <v>#REF!</v>
      </c>
      <c r="W22" s="339" t="e">
        <f>+R27+R29+R25+#REF!</f>
        <v>#REF!</v>
      </c>
      <c r="X22" s="339" t="e">
        <f>+S27+S29+S25+#REF!</f>
        <v>#REF!</v>
      </c>
      <c r="Y22" s="339" t="e">
        <f>MAX(U22:X29)</f>
        <v>#REF!</v>
      </c>
      <c r="Z22" s="352"/>
      <c r="AA22" s="340"/>
      <c r="AB22" s="341" t="str">
        <f t="shared" ref="AB22" si="11">+IF(L25&gt;L22,"SUPERADA",IF(L25=L22,"EQUILIBRADA",IF(L25&lt;L22,"PARA MEJORAR")))</f>
        <v>EQUILIBRADA</v>
      </c>
      <c r="AC22" s="342" t="str">
        <f>IF(COUNTIF(AB22:AB29,"PARA MEJORAR")&gt;1,"PARA MEJORAR","BIEN")</f>
        <v>BIEN</v>
      </c>
      <c r="AD22" s="343" t="str">
        <f>IF(COUNTIF(AC22:AC29,"PARA MEJORAR")&gt;=1,"PARA MEJORAR","BIEN")</f>
        <v>BIEN</v>
      </c>
      <c r="AE22" s="353"/>
      <c r="AF22" s="347"/>
      <c r="AG22" s="344"/>
    </row>
    <row r="23" spans="1:33" ht="50.1" customHeight="1" x14ac:dyDescent="0.25">
      <c r="A23" s="336"/>
      <c r="B23" s="361"/>
      <c r="C23" s="362"/>
      <c r="D23" s="338"/>
      <c r="E23" s="338"/>
      <c r="F23" s="329"/>
      <c r="G23" s="329"/>
      <c r="H23" s="387"/>
      <c r="I23" s="329"/>
      <c r="J23" s="333"/>
      <c r="K23" s="168" t="s">
        <v>37</v>
      </c>
      <c r="L23" s="169">
        <v>0</v>
      </c>
      <c r="M23" s="169">
        <v>0</v>
      </c>
      <c r="N23" s="169">
        <v>0</v>
      </c>
      <c r="O23" s="169">
        <v>0</v>
      </c>
      <c r="P23" s="109">
        <v>0</v>
      </c>
      <c r="Q23" s="109">
        <v>0</v>
      </c>
      <c r="R23" s="17"/>
      <c r="S23" s="17"/>
      <c r="T23" s="17"/>
      <c r="U23" s="339"/>
      <c r="V23" s="339"/>
      <c r="W23" s="339"/>
      <c r="X23" s="339"/>
      <c r="Y23" s="339"/>
      <c r="Z23" s="352"/>
      <c r="AA23" s="340"/>
      <c r="AB23" s="341"/>
      <c r="AC23" s="342"/>
      <c r="AD23" s="343"/>
      <c r="AE23" s="353"/>
      <c r="AF23" s="347"/>
      <c r="AG23" s="344"/>
    </row>
    <row r="24" spans="1:33" ht="50.1" customHeight="1" x14ac:dyDescent="0.25">
      <c r="A24" s="336"/>
      <c r="B24" s="361"/>
      <c r="C24" s="362"/>
      <c r="D24" s="338" t="s">
        <v>756</v>
      </c>
      <c r="E24" s="338" t="s">
        <v>757</v>
      </c>
      <c r="F24" s="329" t="s">
        <v>758</v>
      </c>
      <c r="G24" s="388" t="s">
        <v>759</v>
      </c>
      <c r="H24" s="386"/>
      <c r="I24" s="329" t="s">
        <v>760</v>
      </c>
      <c r="J24" s="333">
        <v>1</v>
      </c>
      <c r="K24" s="173" t="s">
        <v>36</v>
      </c>
      <c r="L24" s="174">
        <v>0</v>
      </c>
      <c r="M24" s="174">
        <v>0.3</v>
      </c>
      <c r="N24" s="174">
        <v>0.6</v>
      </c>
      <c r="O24" s="174">
        <v>1</v>
      </c>
      <c r="P24" s="109">
        <v>0</v>
      </c>
      <c r="Q24" s="109">
        <v>0</v>
      </c>
      <c r="R24" s="17"/>
      <c r="S24" s="17"/>
      <c r="T24" s="17"/>
      <c r="U24" s="339"/>
      <c r="V24" s="339"/>
      <c r="W24" s="339"/>
      <c r="X24" s="339"/>
      <c r="Y24" s="339"/>
      <c r="Z24" s="352"/>
      <c r="AA24" s="340"/>
      <c r="AB24" s="341"/>
      <c r="AC24" s="342"/>
      <c r="AD24" s="343"/>
      <c r="AE24" s="353"/>
      <c r="AF24" s="347"/>
      <c r="AG24" s="344"/>
    </row>
    <row r="25" spans="1:33" ht="50.1" customHeight="1" x14ac:dyDescent="0.25">
      <c r="A25" s="336"/>
      <c r="B25" s="361"/>
      <c r="C25" s="362"/>
      <c r="D25" s="338"/>
      <c r="E25" s="338"/>
      <c r="F25" s="389"/>
      <c r="G25" s="388"/>
      <c r="H25" s="387"/>
      <c r="I25" s="329"/>
      <c r="J25" s="333"/>
      <c r="K25" s="168" t="s">
        <v>37</v>
      </c>
      <c r="L25" s="169">
        <v>0</v>
      </c>
      <c r="M25" s="169">
        <v>0</v>
      </c>
      <c r="N25" s="169">
        <v>0</v>
      </c>
      <c r="O25" s="169">
        <v>0</v>
      </c>
      <c r="P25" s="109">
        <v>0</v>
      </c>
      <c r="Q25" s="109">
        <v>0</v>
      </c>
      <c r="R25" s="109">
        <f t="shared" ref="R25" si="12">SUM(N25:N25)*J22</f>
        <v>0</v>
      </c>
      <c r="S25" s="109">
        <f t="shared" ref="S25" si="13">SUM(O25:O25)*J22</f>
        <v>0</v>
      </c>
      <c r="T25" s="109">
        <f t="shared" si="2"/>
        <v>0</v>
      </c>
      <c r="U25" s="339"/>
      <c r="V25" s="339"/>
      <c r="W25" s="339"/>
      <c r="X25" s="339"/>
      <c r="Y25" s="339"/>
      <c r="Z25" s="352"/>
      <c r="AA25" s="340"/>
      <c r="AB25" s="341"/>
      <c r="AC25" s="342"/>
      <c r="AD25" s="343"/>
      <c r="AE25" s="353"/>
      <c r="AF25" s="347"/>
      <c r="AG25" s="344"/>
    </row>
    <row r="26" spans="1:33" ht="50.1" customHeight="1" x14ac:dyDescent="0.25">
      <c r="A26" s="336"/>
      <c r="B26" s="361"/>
      <c r="C26" s="362"/>
      <c r="D26" s="390" t="s">
        <v>761</v>
      </c>
      <c r="E26" s="338" t="s">
        <v>762</v>
      </c>
      <c r="F26" s="388" t="s">
        <v>763</v>
      </c>
      <c r="G26" s="388" t="s">
        <v>764</v>
      </c>
      <c r="H26" s="386"/>
      <c r="I26" s="329" t="s">
        <v>765</v>
      </c>
      <c r="J26" s="333">
        <v>1</v>
      </c>
      <c r="K26" s="173" t="s">
        <v>36</v>
      </c>
      <c r="L26" s="174">
        <v>0</v>
      </c>
      <c r="M26" s="174">
        <v>0.2</v>
      </c>
      <c r="N26" s="174">
        <v>0.5</v>
      </c>
      <c r="O26" s="174">
        <v>1</v>
      </c>
      <c r="P26" s="109">
        <v>0</v>
      </c>
      <c r="Q26" s="109">
        <v>0</v>
      </c>
      <c r="R26" s="17" t="e">
        <f>SUM(N26:N26)*#REF!</f>
        <v>#REF!</v>
      </c>
      <c r="S26" s="17" t="e">
        <f>SUM(O26:O26)*#REF!</f>
        <v>#REF!</v>
      </c>
      <c r="T26" s="17" t="e">
        <f t="shared" si="2"/>
        <v>#REF!</v>
      </c>
      <c r="U26" s="339"/>
      <c r="V26" s="339"/>
      <c r="W26" s="339"/>
      <c r="X26" s="339"/>
      <c r="Y26" s="339"/>
      <c r="Z26" s="352"/>
      <c r="AA26" s="340"/>
      <c r="AB26" s="341" t="str">
        <f t="shared" ref="AB26" si="14">+IF(L27&gt;L26,"SUPERADA",IF(L27=L26,"EQUILIBRADA",IF(L27&lt;L26,"PARA MEJORAR")))</f>
        <v>EQUILIBRADA</v>
      </c>
      <c r="AC26" s="342"/>
      <c r="AD26" s="343"/>
      <c r="AE26" s="353"/>
      <c r="AF26" s="347"/>
      <c r="AG26" s="344"/>
    </row>
    <row r="27" spans="1:33" ht="50.1" customHeight="1" x14ac:dyDescent="0.25">
      <c r="A27" s="336"/>
      <c r="B27" s="361"/>
      <c r="C27" s="362"/>
      <c r="D27" s="390"/>
      <c r="E27" s="338"/>
      <c r="F27" s="388"/>
      <c r="G27" s="388"/>
      <c r="H27" s="387"/>
      <c r="I27" s="329"/>
      <c r="J27" s="333"/>
      <c r="K27" s="168" t="s">
        <v>37</v>
      </c>
      <c r="L27" s="169">
        <v>0</v>
      </c>
      <c r="M27" s="169">
        <v>0</v>
      </c>
      <c r="N27" s="169">
        <v>0</v>
      </c>
      <c r="O27" s="169">
        <v>0</v>
      </c>
      <c r="P27" s="109">
        <v>0</v>
      </c>
      <c r="Q27" s="109">
        <v>0</v>
      </c>
      <c r="R27" s="109" t="e">
        <f>SUM(N27:N27)*#REF!</f>
        <v>#REF!</v>
      </c>
      <c r="S27" s="109" t="e">
        <f>SUM(O27:O27)*#REF!</f>
        <v>#REF!</v>
      </c>
      <c r="T27" s="109" t="e">
        <f t="shared" si="2"/>
        <v>#REF!</v>
      </c>
      <c r="U27" s="339"/>
      <c r="V27" s="339"/>
      <c r="W27" s="339"/>
      <c r="X27" s="339"/>
      <c r="Y27" s="339"/>
      <c r="Z27" s="352"/>
      <c r="AA27" s="340"/>
      <c r="AB27" s="341"/>
      <c r="AC27" s="342"/>
      <c r="AD27" s="343"/>
      <c r="AE27" s="353"/>
      <c r="AF27" s="347"/>
      <c r="AG27" s="344"/>
    </row>
    <row r="28" spans="1:33" ht="50.1" customHeight="1" x14ac:dyDescent="0.25">
      <c r="A28" s="336"/>
      <c r="B28" s="361"/>
      <c r="C28" s="362"/>
      <c r="D28" s="390"/>
      <c r="E28" s="338" t="s">
        <v>766</v>
      </c>
      <c r="F28" s="388" t="s">
        <v>767</v>
      </c>
      <c r="G28" s="388" t="s">
        <v>764</v>
      </c>
      <c r="H28" s="386"/>
      <c r="I28" s="329" t="s">
        <v>768</v>
      </c>
      <c r="J28" s="333">
        <v>1</v>
      </c>
      <c r="K28" s="173" t="s">
        <v>36</v>
      </c>
      <c r="L28" s="174">
        <v>0</v>
      </c>
      <c r="M28" s="174">
        <v>0.2</v>
      </c>
      <c r="N28" s="174">
        <v>0.5</v>
      </c>
      <c r="O28" s="174">
        <v>1</v>
      </c>
      <c r="P28" s="109">
        <v>0</v>
      </c>
      <c r="Q28" s="109">
        <v>0</v>
      </c>
      <c r="R28" s="17" t="e">
        <f>SUM(N28:N28)*#REF!</f>
        <v>#REF!</v>
      </c>
      <c r="S28" s="17" t="e">
        <f>SUM(O28:O28)*#REF!</f>
        <v>#REF!</v>
      </c>
      <c r="T28" s="17" t="e">
        <f t="shared" si="2"/>
        <v>#REF!</v>
      </c>
      <c r="U28" s="339"/>
      <c r="V28" s="339"/>
      <c r="W28" s="339"/>
      <c r="X28" s="339"/>
      <c r="Y28" s="339"/>
      <c r="Z28" s="352"/>
      <c r="AA28" s="340"/>
      <c r="AB28" s="341" t="str">
        <f t="shared" ref="AB28" si="15">+IF(L29&gt;L28,"SUPERADA",IF(L29=L28,"EQUILIBRADA",IF(L29&lt;L28,"PARA MEJORAR")))</f>
        <v>SUPERADA</v>
      </c>
      <c r="AC28" s="342"/>
      <c r="AD28" s="343"/>
      <c r="AE28" s="353"/>
      <c r="AF28" s="347"/>
      <c r="AG28" s="344"/>
    </row>
    <row r="29" spans="1:33" ht="50.1" customHeight="1" x14ac:dyDescent="0.25">
      <c r="A29" s="336"/>
      <c r="B29" s="361"/>
      <c r="C29" s="362"/>
      <c r="D29" s="390"/>
      <c r="E29" s="338"/>
      <c r="F29" s="388"/>
      <c r="G29" s="388"/>
      <c r="H29" s="387"/>
      <c r="I29" s="329"/>
      <c r="J29" s="333"/>
      <c r="K29" s="168" t="s">
        <v>37</v>
      </c>
      <c r="L29" s="169">
        <v>0.1</v>
      </c>
      <c r="M29" s="169">
        <v>0.1</v>
      </c>
      <c r="N29" s="169">
        <v>0</v>
      </c>
      <c r="O29" s="169">
        <v>0</v>
      </c>
      <c r="P29" s="109">
        <v>0</v>
      </c>
      <c r="Q29" s="109">
        <v>0</v>
      </c>
      <c r="R29" s="109" t="e">
        <f>SUM(N29:N29)*#REF!</f>
        <v>#REF!</v>
      </c>
      <c r="S29" s="109" t="e">
        <f>SUM(O29:O29)*#REF!</f>
        <v>#REF!</v>
      </c>
      <c r="T29" s="109" t="e">
        <f t="shared" si="2"/>
        <v>#REF!</v>
      </c>
      <c r="U29" s="339"/>
      <c r="V29" s="339"/>
      <c r="W29" s="339"/>
      <c r="X29" s="339"/>
      <c r="Y29" s="339"/>
      <c r="Z29" s="352"/>
      <c r="AA29" s="340"/>
      <c r="AB29" s="341"/>
      <c r="AC29" s="342"/>
      <c r="AD29" s="343"/>
      <c r="AE29" s="353"/>
      <c r="AF29" s="347"/>
      <c r="AG29" s="344"/>
    </row>
    <row r="30" spans="1:33" ht="50.1" customHeight="1" x14ac:dyDescent="0.25">
      <c r="A30" s="336"/>
      <c r="B30" s="361"/>
      <c r="C30" s="362" t="s">
        <v>769</v>
      </c>
      <c r="D30" s="338" t="s">
        <v>770</v>
      </c>
      <c r="E30" s="338" t="s">
        <v>771</v>
      </c>
      <c r="F30" s="388" t="s">
        <v>772</v>
      </c>
      <c r="G30" s="388" t="s">
        <v>773</v>
      </c>
      <c r="H30" s="386"/>
      <c r="I30" s="329" t="s">
        <v>774</v>
      </c>
      <c r="J30" s="333">
        <v>1</v>
      </c>
      <c r="K30" s="173" t="s">
        <v>36</v>
      </c>
      <c r="L30" s="174">
        <v>0</v>
      </c>
      <c r="M30" s="174">
        <v>0.3</v>
      </c>
      <c r="N30" s="174">
        <v>0.75</v>
      </c>
      <c r="O30" s="174">
        <v>1</v>
      </c>
      <c r="P30" s="17" t="e">
        <f>SUM(L30:L30)*#REF!</f>
        <v>#REF!</v>
      </c>
      <c r="Q30" s="17" t="e">
        <f>SUM(M30:M30)*#REF!</f>
        <v>#REF!</v>
      </c>
      <c r="R30" s="17" t="e">
        <f>SUM(N30:N30)*#REF!</f>
        <v>#REF!</v>
      </c>
      <c r="S30" s="17" t="e">
        <f>SUM(O30:O30)*#REF!</f>
        <v>#REF!</v>
      </c>
      <c r="T30" s="17" t="e">
        <f t="shared" si="2"/>
        <v>#REF!</v>
      </c>
      <c r="U30" s="339" t="e">
        <f>+P31+#REF!</f>
        <v>#REF!</v>
      </c>
      <c r="V30" s="339" t="e">
        <f>+Q31+#REF!</f>
        <v>#REF!</v>
      </c>
      <c r="W30" s="339" t="e">
        <f>+R31+#REF!</f>
        <v>#REF!</v>
      </c>
      <c r="X30" s="339" t="e">
        <f>+S31+#REF!</f>
        <v>#REF!</v>
      </c>
      <c r="Y30" s="339" t="e">
        <f>MAX(U30:X31)</f>
        <v>#REF!</v>
      </c>
      <c r="Z30" s="352"/>
      <c r="AA30" s="340" t="s">
        <v>775</v>
      </c>
      <c r="AB30" s="341" t="str">
        <f t="shared" ref="AB30" si="16">+IF(L31&gt;L30,"SUPERADA",IF(L31=L30,"EQUILIBRADA",IF(L31&lt;L30,"PARA MEJORAR")))</f>
        <v>EQUILIBRADA</v>
      </c>
      <c r="AC30" s="342" t="str">
        <f>IF(COUNTIF(AB30:AB31,"PARA MEJORAR")&gt;1,"PARA MEJORAR","BIEN")</f>
        <v>BIEN</v>
      </c>
      <c r="AD30" s="343" t="str">
        <f>IF(COUNTIF(AC30:AC31,"PARA MEJORAR")&gt;=1,"PARA MEJORAR","BIEN")</f>
        <v>BIEN</v>
      </c>
      <c r="AE30" s="353"/>
      <c r="AF30" s="347"/>
      <c r="AG30" s="344"/>
    </row>
    <row r="31" spans="1:33" ht="50.1" customHeight="1" x14ac:dyDescent="0.25">
      <c r="A31" s="336"/>
      <c r="B31" s="361"/>
      <c r="C31" s="362"/>
      <c r="D31" s="338"/>
      <c r="E31" s="338"/>
      <c r="F31" s="388"/>
      <c r="G31" s="388"/>
      <c r="H31" s="387"/>
      <c r="I31" s="329"/>
      <c r="J31" s="333"/>
      <c r="K31" s="168" t="s">
        <v>37</v>
      </c>
      <c r="L31" s="169">
        <v>0</v>
      </c>
      <c r="M31" s="169">
        <v>0.4</v>
      </c>
      <c r="N31" s="169">
        <v>0</v>
      </c>
      <c r="O31" s="169">
        <v>0</v>
      </c>
      <c r="P31" s="109" t="e">
        <f>SUM(L31:L31)*#REF!</f>
        <v>#REF!</v>
      </c>
      <c r="Q31" s="109" t="e">
        <f>SUM(M31:M31)*#REF!</f>
        <v>#REF!</v>
      </c>
      <c r="R31" s="109" t="e">
        <f>SUM(N31:N31)*#REF!</f>
        <v>#REF!</v>
      </c>
      <c r="S31" s="109" t="e">
        <f>SUM(O31:O31)*#REF!</f>
        <v>#REF!</v>
      </c>
      <c r="T31" s="109" t="e">
        <f t="shared" si="2"/>
        <v>#REF!</v>
      </c>
      <c r="U31" s="339"/>
      <c r="V31" s="339"/>
      <c r="W31" s="339"/>
      <c r="X31" s="339"/>
      <c r="Y31" s="339"/>
      <c r="Z31" s="352"/>
      <c r="AA31" s="340"/>
      <c r="AB31" s="341"/>
      <c r="AC31" s="342"/>
      <c r="AD31" s="343"/>
      <c r="AE31" s="353"/>
      <c r="AF31" s="347"/>
      <c r="AG31" s="344"/>
    </row>
    <row r="32" spans="1:33" ht="50.1" customHeight="1" x14ac:dyDescent="0.25">
      <c r="A32" s="336"/>
      <c r="B32" s="361"/>
      <c r="C32" s="362"/>
      <c r="D32" s="338" t="s">
        <v>776</v>
      </c>
      <c r="E32" s="338" t="s">
        <v>777</v>
      </c>
      <c r="F32" s="388" t="s">
        <v>778</v>
      </c>
      <c r="G32" s="388" t="s">
        <v>779</v>
      </c>
      <c r="H32" s="386"/>
      <c r="I32" s="329" t="s">
        <v>780</v>
      </c>
      <c r="J32" s="333">
        <v>1</v>
      </c>
      <c r="K32" s="173" t="s">
        <v>36</v>
      </c>
      <c r="L32" s="174">
        <v>0</v>
      </c>
      <c r="M32" s="174">
        <v>0.3</v>
      </c>
      <c r="N32" s="174">
        <v>0.75</v>
      </c>
      <c r="O32" s="174">
        <v>1</v>
      </c>
      <c r="P32" s="109"/>
      <c r="Q32" s="109"/>
      <c r="R32" s="109"/>
      <c r="S32" s="109"/>
      <c r="T32" s="109"/>
      <c r="U32" s="179"/>
      <c r="V32" s="179"/>
      <c r="W32" s="179"/>
      <c r="X32" s="179"/>
      <c r="Y32" s="179"/>
      <c r="Z32" s="352"/>
      <c r="AA32" s="340"/>
      <c r="AB32" s="171"/>
      <c r="AC32" s="180"/>
      <c r="AD32" s="178"/>
      <c r="AE32" s="353"/>
      <c r="AF32" s="347"/>
      <c r="AG32" s="199"/>
    </row>
    <row r="33" spans="1:33" ht="50.1" customHeight="1" x14ac:dyDescent="0.25">
      <c r="A33" s="336"/>
      <c r="B33" s="361"/>
      <c r="C33" s="362"/>
      <c r="D33" s="338"/>
      <c r="E33" s="338"/>
      <c r="F33" s="388"/>
      <c r="G33" s="388"/>
      <c r="H33" s="387"/>
      <c r="I33" s="329"/>
      <c r="J33" s="333"/>
      <c r="K33" s="168" t="s">
        <v>37</v>
      </c>
      <c r="L33" s="169">
        <v>0</v>
      </c>
      <c r="M33" s="169">
        <v>0.4</v>
      </c>
      <c r="N33" s="169">
        <v>0</v>
      </c>
      <c r="O33" s="169">
        <v>0</v>
      </c>
      <c r="P33" s="109"/>
      <c r="Q33" s="109"/>
      <c r="R33" s="109"/>
      <c r="S33" s="109"/>
      <c r="T33" s="109"/>
      <c r="U33" s="179"/>
      <c r="V33" s="179"/>
      <c r="W33" s="179"/>
      <c r="X33" s="179"/>
      <c r="Y33" s="179"/>
      <c r="Z33" s="352"/>
      <c r="AA33" s="340"/>
      <c r="AB33" s="171"/>
      <c r="AC33" s="180"/>
      <c r="AD33" s="178"/>
      <c r="AE33" s="353"/>
      <c r="AF33" s="347"/>
      <c r="AG33" s="199"/>
    </row>
    <row r="34" spans="1:33" ht="50.1" customHeight="1" x14ac:dyDescent="0.25">
      <c r="A34" s="336"/>
      <c r="B34" s="361"/>
      <c r="C34" s="362" t="s">
        <v>781</v>
      </c>
      <c r="D34" s="358" t="s">
        <v>833</v>
      </c>
      <c r="E34" s="358" t="s">
        <v>782</v>
      </c>
      <c r="F34" s="391" t="s">
        <v>783</v>
      </c>
      <c r="G34" s="391" t="s">
        <v>784</v>
      </c>
      <c r="H34" s="386"/>
      <c r="I34" s="329" t="s">
        <v>785</v>
      </c>
      <c r="J34" s="333"/>
      <c r="K34" s="173" t="s">
        <v>36</v>
      </c>
      <c r="L34" s="174">
        <v>0</v>
      </c>
      <c r="M34" s="174">
        <v>0.3</v>
      </c>
      <c r="N34" s="174">
        <v>0.6</v>
      </c>
      <c r="O34" s="174">
        <v>1</v>
      </c>
      <c r="P34" s="109">
        <v>0</v>
      </c>
      <c r="Q34" s="109">
        <v>0</v>
      </c>
      <c r="R34" s="109"/>
      <c r="S34" s="109"/>
      <c r="T34" s="109"/>
      <c r="U34" s="179"/>
      <c r="V34" s="179"/>
      <c r="W34" s="179"/>
      <c r="X34" s="179"/>
      <c r="Y34" s="179"/>
      <c r="Z34" s="352"/>
      <c r="AA34" s="176"/>
      <c r="AB34" s="171"/>
      <c r="AC34" s="180"/>
      <c r="AD34" s="178"/>
      <c r="AE34" s="353"/>
      <c r="AF34" s="347"/>
      <c r="AG34" s="199"/>
    </row>
    <row r="35" spans="1:33" ht="50.1" customHeight="1" x14ac:dyDescent="0.25">
      <c r="A35" s="336"/>
      <c r="B35" s="361"/>
      <c r="C35" s="362"/>
      <c r="D35" s="358"/>
      <c r="E35" s="358"/>
      <c r="F35" s="391"/>
      <c r="G35" s="391"/>
      <c r="H35" s="387"/>
      <c r="I35" s="329"/>
      <c r="J35" s="333"/>
      <c r="K35" s="168" t="s">
        <v>37</v>
      </c>
      <c r="L35" s="169">
        <v>0</v>
      </c>
      <c r="M35" s="169">
        <v>0</v>
      </c>
      <c r="N35" s="169">
        <v>0</v>
      </c>
      <c r="O35" s="169">
        <v>0</v>
      </c>
      <c r="P35" s="109">
        <v>0</v>
      </c>
      <c r="Q35" s="109">
        <v>0</v>
      </c>
      <c r="R35" s="109"/>
      <c r="S35" s="109"/>
      <c r="T35" s="109"/>
      <c r="U35" s="179"/>
      <c r="V35" s="179"/>
      <c r="W35" s="179"/>
      <c r="X35" s="179"/>
      <c r="Y35" s="179"/>
      <c r="Z35" s="352"/>
      <c r="AA35" s="176"/>
      <c r="AB35" s="171"/>
      <c r="AC35" s="180"/>
      <c r="AD35" s="178"/>
      <c r="AE35" s="353"/>
      <c r="AF35" s="347"/>
      <c r="AG35" s="199"/>
    </row>
    <row r="36" spans="1:33" ht="50.1" customHeight="1" x14ac:dyDescent="0.25">
      <c r="A36" s="336"/>
      <c r="B36" s="361"/>
      <c r="C36" s="362"/>
      <c r="D36" s="358"/>
      <c r="E36" s="358"/>
      <c r="F36" s="391"/>
      <c r="G36" s="391"/>
      <c r="H36" s="386"/>
      <c r="I36" s="329" t="s">
        <v>786</v>
      </c>
      <c r="J36" s="333"/>
      <c r="K36" s="173" t="s">
        <v>36</v>
      </c>
      <c r="L36" s="174">
        <v>0</v>
      </c>
      <c r="M36" s="174">
        <v>0.3</v>
      </c>
      <c r="N36" s="174">
        <v>0.6</v>
      </c>
      <c r="O36" s="174">
        <v>1</v>
      </c>
      <c r="P36" s="109">
        <v>0</v>
      </c>
      <c r="Q36" s="109">
        <v>0</v>
      </c>
      <c r="R36" s="109"/>
      <c r="S36" s="109"/>
      <c r="T36" s="109"/>
      <c r="U36" s="179"/>
      <c r="V36" s="179"/>
      <c r="W36" s="179"/>
      <c r="X36" s="179"/>
      <c r="Y36" s="179"/>
      <c r="Z36" s="352"/>
      <c r="AA36" s="176"/>
      <c r="AB36" s="171"/>
      <c r="AC36" s="180"/>
      <c r="AD36" s="178"/>
      <c r="AE36" s="353"/>
      <c r="AF36" s="347"/>
      <c r="AG36" s="199"/>
    </row>
    <row r="37" spans="1:33" ht="50.1" customHeight="1" x14ac:dyDescent="0.25">
      <c r="A37" s="336"/>
      <c r="B37" s="361"/>
      <c r="C37" s="362"/>
      <c r="D37" s="358"/>
      <c r="E37" s="358"/>
      <c r="F37" s="391"/>
      <c r="G37" s="391"/>
      <c r="H37" s="387"/>
      <c r="I37" s="329"/>
      <c r="J37" s="333"/>
      <c r="K37" s="168" t="s">
        <v>37</v>
      </c>
      <c r="L37" s="169">
        <v>0</v>
      </c>
      <c r="M37" s="169">
        <v>0</v>
      </c>
      <c r="N37" s="169">
        <v>0</v>
      </c>
      <c r="O37" s="169">
        <v>0</v>
      </c>
      <c r="P37" s="109">
        <v>0</v>
      </c>
      <c r="Q37" s="109">
        <v>0</v>
      </c>
      <c r="R37" s="109"/>
      <c r="S37" s="109"/>
      <c r="T37" s="109"/>
      <c r="U37" s="179"/>
      <c r="V37" s="179"/>
      <c r="W37" s="179"/>
      <c r="X37" s="179"/>
      <c r="Y37" s="179"/>
      <c r="Z37" s="352"/>
      <c r="AA37" s="176"/>
      <c r="AB37" s="171"/>
      <c r="AC37" s="180"/>
      <c r="AD37" s="178"/>
      <c r="AE37" s="353"/>
      <c r="AF37" s="347"/>
      <c r="AG37" s="199"/>
    </row>
    <row r="38" spans="1:33" ht="50.1" customHeight="1" x14ac:dyDescent="0.25">
      <c r="A38" s="336"/>
      <c r="B38" s="361"/>
      <c r="C38" s="362"/>
      <c r="D38" s="358"/>
      <c r="E38" s="358"/>
      <c r="F38" s="391"/>
      <c r="G38" s="391"/>
      <c r="H38" s="386"/>
      <c r="I38" s="329" t="s">
        <v>787</v>
      </c>
      <c r="J38" s="333"/>
      <c r="K38" s="173" t="s">
        <v>36</v>
      </c>
      <c r="L38" s="174">
        <v>0</v>
      </c>
      <c r="M38" s="174">
        <v>0.3</v>
      </c>
      <c r="N38" s="174">
        <v>0.6</v>
      </c>
      <c r="O38" s="174">
        <v>1</v>
      </c>
      <c r="P38" s="109">
        <v>0</v>
      </c>
      <c r="Q38" s="109">
        <v>0</v>
      </c>
      <c r="R38" s="109"/>
      <c r="S38" s="109"/>
      <c r="T38" s="109"/>
      <c r="U38" s="179"/>
      <c r="V38" s="179"/>
      <c r="W38" s="179"/>
      <c r="X38" s="179"/>
      <c r="Y38" s="179"/>
      <c r="Z38" s="352"/>
      <c r="AA38" s="176"/>
      <c r="AB38" s="171"/>
      <c r="AC38" s="180"/>
      <c r="AD38" s="178"/>
      <c r="AE38" s="353"/>
      <c r="AF38" s="347"/>
      <c r="AG38" s="199"/>
    </row>
    <row r="39" spans="1:33" ht="50.1" customHeight="1" x14ac:dyDescent="0.25">
      <c r="A39" s="336"/>
      <c r="B39" s="361"/>
      <c r="C39" s="362"/>
      <c r="D39" s="358"/>
      <c r="E39" s="358"/>
      <c r="F39" s="391"/>
      <c r="G39" s="391"/>
      <c r="H39" s="387"/>
      <c r="I39" s="329"/>
      <c r="J39" s="333"/>
      <c r="K39" s="168" t="s">
        <v>37</v>
      </c>
      <c r="L39" s="169">
        <v>0</v>
      </c>
      <c r="M39" s="169">
        <v>0</v>
      </c>
      <c r="N39" s="169">
        <v>0</v>
      </c>
      <c r="O39" s="169">
        <v>0</v>
      </c>
      <c r="P39" s="109">
        <v>0</v>
      </c>
      <c r="Q39" s="109">
        <v>0</v>
      </c>
      <c r="R39" s="109"/>
      <c r="S39" s="109"/>
      <c r="T39" s="109"/>
      <c r="U39" s="179"/>
      <c r="V39" s="179"/>
      <c r="W39" s="179"/>
      <c r="X39" s="179"/>
      <c r="Y39" s="179"/>
      <c r="Z39" s="352"/>
      <c r="AA39" s="176"/>
      <c r="AB39" s="171"/>
      <c r="AC39" s="180"/>
      <c r="AD39" s="178"/>
      <c r="AE39" s="353"/>
      <c r="AF39" s="347"/>
      <c r="AG39" s="199"/>
    </row>
    <row r="40" spans="1:33" ht="50.1" customHeight="1" x14ac:dyDescent="0.25">
      <c r="A40" s="336"/>
      <c r="B40" s="361"/>
      <c r="C40" s="362"/>
      <c r="D40" s="358"/>
      <c r="E40" s="358"/>
      <c r="F40" s="391"/>
      <c r="G40" s="391"/>
      <c r="H40" s="386"/>
      <c r="I40" s="329" t="s">
        <v>788</v>
      </c>
      <c r="J40" s="333"/>
      <c r="K40" s="173" t="s">
        <v>36</v>
      </c>
      <c r="L40" s="174">
        <v>0</v>
      </c>
      <c r="M40" s="174">
        <v>0.3</v>
      </c>
      <c r="N40" s="174">
        <v>0.6</v>
      </c>
      <c r="O40" s="174">
        <v>1</v>
      </c>
      <c r="P40" s="109">
        <v>0</v>
      </c>
      <c r="Q40" s="109">
        <v>0</v>
      </c>
      <c r="R40" s="109"/>
      <c r="S40" s="109"/>
      <c r="T40" s="109"/>
      <c r="U40" s="179"/>
      <c r="V40" s="179"/>
      <c r="W40" s="179"/>
      <c r="X40" s="179"/>
      <c r="Y40" s="179"/>
      <c r="Z40" s="352"/>
      <c r="AA40" s="176"/>
      <c r="AB40" s="171"/>
      <c r="AC40" s="180"/>
      <c r="AD40" s="178"/>
      <c r="AE40" s="353"/>
      <c r="AF40" s="347"/>
      <c r="AG40" s="199"/>
    </row>
    <row r="41" spans="1:33" ht="50.1" customHeight="1" x14ac:dyDescent="0.25">
      <c r="A41" s="336"/>
      <c r="B41" s="361"/>
      <c r="C41" s="362"/>
      <c r="D41" s="358"/>
      <c r="E41" s="358"/>
      <c r="F41" s="391"/>
      <c r="G41" s="391"/>
      <c r="H41" s="387"/>
      <c r="I41" s="329"/>
      <c r="J41" s="333"/>
      <c r="K41" s="168" t="s">
        <v>37</v>
      </c>
      <c r="L41" s="169">
        <v>0</v>
      </c>
      <c r="M41" s="169">
        <v>0</v>
      </c>
      <c r="N41" s="169">
        <v>0</v>
      </c>
      <c r="O41" s="169">
        <v>0</v>
      </c>
      <c r="P41" s="109">
        <v>0</v>
      </c>
      <c r="Q41" s="109">
        <v>0</v>
      </c>
      <c r="R41" s="109"/>
      <c r="S41" s="109"/>
      <c r="T41" s="109"/>
      <c r="U41" s="179"/>
      <c r="V41" s="179"/>
      <c r="W41" s="179"/>
      <c r="X41" s="179"/>
      <c r="Y41" s="179"/>
      <c r="Z41" s="352"/>
      <c r="AA41" s="176"/>
      <c r="AB41" s="171"/>
      <c r="AC41" s="180"/>
      <c r="AD41" s="178"/>
      <c r="AE41" s="353"/>
      <c r="AF41" s="347"/>
      <c r="AG41" s="199"/>
    </row>
    <row r="42" spans="1:33" ht="50.1" customHeight="1" x14ac:dyDescent="0.25">
      <c r="A42" s="336"/>
      <c r="B42" s="361"/>
      <c r="C42" s="362"/>
      <c r="D42" s="392" t="s">
        <v>789</v>
      </c>
      <c r="E42" s="392" t="s">
        <v>790</v>
      </c>
      <c r="F42" s="388"/>
      <c r="G42" s="388"/>
      <c r="H42" s="386"/>
      <c r="I42" s="329"/>
      <c r="J42" s="333"/>
      <c r="K42" s="173" t="s">
        <v>36</v>
      </c>
      <c r="L42" s="174">
        <v>0</v>
      </c>
      <c r="M42" s="174">
        <v>0.3</v>
      </c>
      <c r="N42" s="174">
        <v>0.6</v>
      </c>
      <c r="O42" s="174">
        <v>1</v>
      </c>
      <c r="P42" s="17">
        <f t="shared" ref="P42" si="17">SUM(L42:L42)*J42</f>
        <v>0</v>
      </c>
      <c r="Q42" s="17">
        <f t="shared" ref="Q42" si="18">SUM(M42:M42)*J42</f>
        <v>0</v>
      </c>
      <c r="R42" s="109"/>
      <c r="S42" s="109"/>
      <c r="T42" s="109"/>
      <c r="U42" s="179"/>
      <c r="V42" s="179"/>
      <c r="W42" s="179"/>
      <c r="X42" s="179"/>
      <c r="Y42" s="179"/>
      <c r="Z42" s="352"/>
      <c r="AA42" s="176"/>
      <c r="AB42" s="171"/>
      <c r="AC42" s="180"/>
      <c r="AD42" s="178"/>
      <c r="AE42" s="353"/>
      <c r="AF42" s="347"/>
      <c r="AG42" s="199"/>
    </row>
    <row r="43" spans="1:33" ht="50.1" customHeight="1" x14ac:dyDescent="0.25">
      <c r="A43" s="336"/>
      <c r="B43" s="361"/>
      <c r="C43" s="362"/>
      <c r="D43" s="392"/>
      <c r="E43" s="392"/>
      <c r="F43" s="388"/>
      <c r="G43" s="388"/>
      <c r="H43" s="387"/>
      <c r="I43" s="329"/>
      <c r="J43" s="333"/>
      <c r="K43" s="168" t="s">
        <v>37</v>
      </c>
      <c r="L43" s="184">
        <v>0</v>
      </c>
      <c r="M43" s="169">
        <v>0</v>
      </c>
      <c r="N43" s="169">
        <v>0</v>
      </c>
      <c r="O43" s="169">
        <v>0</v>
      </c>
      <c r="P43" s="17"/>
      <c r="Q43" s="17"/>
      <c r="R43" s="109"/>
      <c r="S43" s="109"/>
      <c r="T43" s="109"/>
      <c r="U43" s="179"/>
      <c r="V43" s="179"/>
      <c r="W43" s="179"/>
      <c r="X43" s="179"/>
      <c r="Y43" s="179"/>
      <c r="Z43" s="352"/>
      <c r="AA43" s="176"/>
      <c r="AB43" s="171"/>
      <c r="AC43" s="180"/>
      <c r="AD43" s="178"/>
      <c r="AE43" s="353"/>
      <c r="AF43" s="347"/>
      <c r="AG43" s="199"/>
    </row>
    <row r="44" spans="1:33" ht="50.1" customHeight="1" x14ac:dyDescent="0.25">
      <c r="A44" s="336"/>
      <c r="B44" s="361"/>
      <c r="C44" s="362"/>
      <c r="D44" s="392"/>
      <c r="E44" s="392"/>
      <c r="F44" s="388"/>
      <c r="G44" s="388"/>
      <c r="H44" s="386"/>
      <c r="I44" s="329"/>
      <c r="J44" s="333"/>
      <c r="K44" s="173" t="s">
        <v>36</v>
      </c>
      <c r="L44" s="174">
        <v>0</v>
      </c>
      <c r="M44" s="174">
        <v>0.2</v>
      </c>
      <c r="N44" s="174">
        <v>0.7</v>
      </c>
      <c r="O44" s="174">
        <v>1</v>
      </c>
      <c r="P44" s="17"/>
      <c r="Q44" s="17"/>
      <c r="R44" s="109"/>
      <c r="S44" s="109"/>
      <c r="T44" s="109"/>
      <c r="U44" s="179"/>
      <c r="V44" s="179"/>
      <c r="W44" s="179"/>
      <c r="X44" s="179"/>
      <c r="Y44" s="179"/>
      <c r="Z44" s="352"/>
      <c r="AA44" s="176"/>
      <c r="AB44" s="171"/>
      <c r="AC44" s="180"/>
      <c r="AD44" s="178"/>
      <c r="AE44" s="353"/>
      <c r="AF44" s="347"/>
      <c r="AG44" s="199"/>
    </row>
    <row r="45" spans="1:33" ht="50.1" customHeight="1" x14ac:dyDescent="0.25">
      <c r="A45" s="336"/>
      <c r="B45" s="361"/>
      <c r="C45" s="362"/>
      <c r="D45" s="392"/>
      <c r="E45" s="392"/>
      <c r="F45" s="388"/>
      <c r="G45" s="388"/>
      <c r="H45" s="387"/>
      <c r="I45" s="329"/>
      <c r="J45" s="333"/>
      <c r="K45" s="168" t="s">
        <v>37</v>
      </c>
      <c r="L45" s="184">
        <v>0</v>
      </c>
      <c r="M45" s="169">
        <v>0</v>
      </c>
      <c r="N45" s="169">
        <v>0</v>
      </c>
      <c r="O45" s="169">
        <v>0</v>
      </c>
      <c r="P45" s="109">
        <f>SUM(L45:L45)*J40</f>
        <v>0</v>
      </c>
      <c r="Q45" s="109">
        <f>SUM(M45:M45)*J40</f>
        <v>0</v>
      </c>
      <c r="R45" s="109"/>
      <c r="S45" s="109"/>
      <c r="T45" s="109"/>
      <c r="U45" s="179"/>
      <c r="V45" s="179"/>
      <c r="W45" s="179"/>
      <c r="X45" s="179"/>
      <c r="Y45" s="179"/>
      <c r="Z45" s="352"/>
      <c r="AA45" s="176"/>
      <c r="AB45" s="171"/>
      <c r="AC45" s="180"/>
      <c r="AD45" s="178"/>
      <c r="AE45" s="353"/>
      <c r="AF45" s="347"/>
      <c r="AG45" s="199"/>
    </row>
    <row r="46" spans="1:33" ht="50.1" customHeight="1" x14ac:dyDescent="0.25">
      <c r="A46" s="336"/>
      <c r="B46" s="361"/>
      <c r="C46" s="362"/>
      <c r="D46" s="392"/>
      <c r="E46" s="392"/>
      <c r="F46" s="388"/>
      <c r="G46" s="388"/>
      <c r="H46" s="386"/>
      <c r="I46" s="329"/>
      <c r="J46" s="333"/>
      <c r="K46" s="173" t="s">
        <v>36</v>
      </c>
      <c r="L46" s="174">
        <v>0</v>
      </c>
      <c r="M46" s="174">
        <v>0.2</v>
      </c>
      <c r="N46" s="174">
        <v>0.7</v>
      </c>
      <c r="O46" s="174">
        <v>1</v>
      </c>
      <c r="P46" s="17"/>
      <c r="Q46" s="17"/>
      <c r="R46" s="109"/>
      <c r="S46" s="109"/>
      <c r="T46" s="109"/>
      <c r="U46" s="179"/>
      <c r="V46" s="179"/>
      <c r="W46" s="179"/>
      <c r="X46" s="179"/>
      <c r="Y46" s="179"/>
      <c r="Z46" s="352"/>
      <c r="AA46" s="176"/>
      <c r="AB46" s="171"/>
      <c r="AC46" s="180"/>
      <c r="AD46" s="178"/>
      <c r="AE46" s="353"/>
      <c r="AF46" s="347"/>
      <c r="AG46" s="199"/>
    </row>
    <row r="47" spans="1:33" ht="50.1" customHeight="1" x14ac:dyDescent="0.25">
      <c r="A47" s="336"/>
      <c r="B47" s="361"/>
      <c r="C47" s="362"/>
      <c r="D47" s="392"/>
      <c r="E47" s="392"/>
      <c r="F47" s="388"/>
      <c r="G47" s="388"/>
      <c r="H47" s="387"/>
      <c r="I47" s="329"/>
      <c r="J47" s="333"/>
      <c r="K47" s="168" t="s">
        <v>37</v>
      </c>
      <c r="L47" s="184">
        <v>0</v>
      </c>
      <c r="M47" s="169">
        <v>0</v>
      </c>
      <c r="N47" s="169">
        <v>0</v>
      </c>
      <c r="O47" s="169">
        <v>0</v>
      </c>
      <c r="P47" s="109">
        <f>SUM(L47:L47)*J40</f>
        <v>0</v>
      </c>
      <c r="Q47" s="109">
        <f>SUM(M47:M47)*J40</f>
        <v>0</v>
      </c>
      <c r="R47" s="109"/>
      <c r="S47" s="109"/>
      <c r="T47" s="109"/>
      <c r="U47" s="179"/>
      <c r="V47" s="179"/>
      <c r="W47" s="179"/>
      <c r="X47" s="179"/>
      <c r="Y47" s="179"/>
      <c r="Z47" s="352"/>
      <c r="AA47" s="176"/>
      <c r="AB47" s="171"/>
      <c r="AC47" s="180"/>
      <c r="AD47" s="178"/>
      <c r="AE47" s="353"/>
      <c r="AF47" s="347"/>
      <c r="AG47" s="199"/>
    </row>
    <row r="48" spans="1:33" ht="50.1" customHeight="1" x14ac:dyDescent="0.25">
      <c r="A48" s="336"/>
      <c r="B48" s="361"/>
      <c r="C48" s="362"/>
      <c r="D48" s="393" t="s">
        <v>834</v>
      </c>
      <c r="E48" s="358" t="s">
        <v>791</v>
      </c>
      <c r="F48" s="388" t="s">
        <v>792</v>
      </c>
      <c r="G48" s="388" t="s">
        <v>793</v>
      </c>
      <c r="H48" s="386"/>
      <c r="I48" s="329" t="s">
        <v>794</v>
      </c>
      <c r="J48" s="333"/>
      <c r="K48" s="173" t="s">
        <v>36</v>
      </c>
      <c r="L48" s="174">
        <v>0</v>
      </c>
      <c r="M48" s="174">
        <v>0.3</v>
      </c>
      <c r="N48" s="174">
        <v>0.6</v>
      </c>
      <c r="O48" s="174">
        <v>1</v>
      </c>
      <c r="P48" s="17">
        <f t="shared" ref="P48" si="19">SUM(L48:L48)*J48</f>
        <v>0</v>
      </c>
      <c r="Q48" s="17">
        <f t="shared" ref="Q48" si="20">SUM(M48:M48)*J48</f>
        <v>0</v>
      </c>
      <c r="R48" s="109"/>
      <c r="S48" s="109"/>
      <c r="T48" s="109"/>
      <c r="U48" s="179"/>
      <c r="V48" s="179"/>
      <c r="W48" s="179"/>
      <c r="X48" s="179"/>
      <c r="Y48" s="179"/>
      <c r="Z48" s="352"/>
      <c r="AA48" s="176"/>
      <c r="AB48" s="171"/>
      <c r="AC48" s="180"/>
      <c r="AD48" s="178"/>
      <c r="AE48" s="353"/>
      <c r="AF48" s="347"/>
      <c r="AG48" s="199"/>
    </row>
    <row r="49" spans="1:33" ht="50.1" customHeight="1" x14ac:dyDescent="0.25">
      <c r="A49" s="336"/>
      <c r="B49" s="361"/>
      <c r="C49" s="362"/>
      <c r="D49" s="393"/>
      <c r="E49" s="358"/>
      <c r="F49" s="388"/>
      <c r="G49" s="388"/>
      <c r="H49" s="387"/>
      <c r="I49" s="329"/>
      <c r="J49" s="333"/>
      <c r="K49" s="168" t="s">
        <v>37</v>
      </c>
      <c r="L49" s="184">
        <v>0</v>
      </c>
      <c r="M49" s="169">
        <v>0</v>
      </c>
      <c r="N49" s="169">
        <v>0</v>
      </c>
      <c r="O49" s="169">
        <v>0</v>
      </c>
      <c r="P49" s="17">
        <v>0</v>
      </c>
      <c r="Q49" s="17">
        <v>0</v>
      </c>
      <c r="R49" s="109"/>
      <c r="S49" s="109"/>
      <c r="T49" s="109"/>
      <c r="U49" s="179"/>
      <c r="V49" s="179"/>
      <c r="W49" s="179"/>
      <c r="X49" s="179"/>
      <c r="Y49" s="179"/>
      <c r="Z49" s="352"/>
      <c r="AA49" s="176"/>
      <c r="AB49" s="171"/>
      <c r="AC49" s="180"/>
      <c r="AD49" s="178"/>
      <c r="AE49" s="353"/>
      <c r="AF49" s="347"/>
      <c r="AG49" s="199"/>
    </row>
    <row r="50" spans="1:33" ht="50.1" customHeight="1" x14ac:dyDescent="0.25">
      <c r="A50" s="336"/>
      <c r="B50" s="361"/>
      <c r="C50" s="362"/>
      <c r="D50" s="393"/>
      <c r="E50" s="358"/>
      <c r="F50" s="388" t="s">
        <v>795</v>
      </c>
      <c r="G50" s="388" t="s">
        <v>796</v>
      </c>
      <c r="H50" s="386"/>
      <c r="I50" s="329" t="s">
        <v>797</v>
      </c>
      <c r="J50" s="333"/>
      <c r="K50" s="173" t="s">
        <v>36</v>
      </c>
      <c r="L50" s="174">
        <v>0</v>
      </c>
      <c r="M50" s="174">
        <v>0.2</v>
      </c>
      <c r="N50" s="174">
        <v>0.7</v>
      </c>
      <c r="O50" s="174">
        <v>1</v>
      </c>
      <c r="P50" s="17">
        <v>0</v>
      </c>
      <c r="Q50" s="17">
        <v>0</v>
      </c>
      <c r="R50" s="109"/>
      <c r="S50" s="109"/>
      <c r="T50" s="109"/>
      <c r="U50" s="179"/>
      <c r="V50" s="179"/>
      <c r="W50" s="179"/>
      <c r="X50" s="179"/>
      <c r="Y50" s="179"/>
      <c r="Z50" s="352"/>
      <c r="AA50" s="176"/>
      <c r="AB50" s="171"/>
      <c r="AC50" s="180"/>
      <c r="AD50" s="178"/>
      <c r="AE50" s="353"/>
      <c r="AF50" s="347"/>
      <c r="AG50" s="199"/>
    </row>
    <row r="51" spans="1:33" ht="50.1" customHeight="1" x14ac:dyDescent="0.25">
      <c r="A51" s="336"/>
      <c r="B51" s="361"/>
      <c r="C51" s="362"/>
      <c r="D51" s="393"/>
      <c r="E51" s="358"/>
      <c r="F51" s="388"/>
      <c r="G51" s="388"/>
      <c r="H51" s="387"/>
      <c r="I51" s="329"/>
      <c r="J51" s="333"/>
      <c r="K51" s="168" t="s">
        <v>37</v>
      </c>
      <c r="L51" s="184">
        <v>0</v>
      </c>
      <c r="M51" s="169">
        <v>0</v>
      </c>
      <c r="N51" s="169">
        <v>0</v>
      </c>
      <c r="O51" s="169">
        <v>0</v>
      </c>
      <c r="P51" s="109">
        <f>SUM(L51:L51)*J46</f>
        <v>0</v>
      </c>
      <c r="Q51" s="109">
        <f>SUM(M51:M51)*J46</f>
        <v>0</v>
      </c>
      <c r="R51" s="109"/>
      <c r="S51" s="109"/>
      <c r="T51" s="109"/>
      <c r="U51" s="179"/>
      <c r="V51" s="179"/>
      <c r="W51" s="179"/>
      <c r="X51" s="179"/>
      <c r="Y51" s="179"/>
      <c r="Z51" s="352"/>
      <c r="AA51" s="176"/>
      <c r="AB51" s="171"/>
      <c r="AC51" s="180"/>
      <c r="AD51" s="178"/>
      <c r="AE51" s="353"/>
      <c r="AF51" s="347"/>
      <c r="AG51" s="199"/>
    </row>
    <row r="52" spans="1:33" ht="50.1" customHeight="1" x14ac:dyDescent="0.25">
      <c r="A52" s="336"/>
      <c r="B52" s="361"/>
      <c r="C52" s="362"/>
      <c r="D52" s="393"/>
      <c r="E52" s="358"/>
      <c r="F52" s="388" t="s">
        <v>798</v>
      </c>
      <c r="G52" s="388" t="s">
        <v>799</v>
      </c>
      <c r="H52" s="386"/>
      <c r="I52" s="329" t="s">
        <v>800</v>
      </c>
      <c r="J52" s="333"/>
      <c r="K52" s="173" t="s">
        <v>36</v>
      </c>
      <c r="L52" s="174">
        <v>0</v>
      </c>
      <c r="M52" s="174">
        <v>0.2</v>
      </c>
      <c r="N52" s="174">
        <v>0.7</v>
      </c>
      <c r="O52" s="174">
        <v>1</v>
      </c>
      <c r="P52" s="17">
        <v>0</v>
      </c>
      <c r="Q52" s="17">
        <v>0</v>
      </c>
      <c r="R52" s="109"/>
      <c r="S52" s="109"/>
      <c r="T52" s="109"/>
      <c r="U52" s="179"/>
      <c r="V52" s="179"/>
      <c r="W52" s="179"/>
      <c r="X52" s="179"/>
      <c r="Y52" s="179"/>
      <c r="Z52" s="352"/>
      <c r="AA52" s="176"/>
      <c r="AB52" s="171"/>
      <c r="AC52" s="180"/>
      <c r="AD52" s="178"/>
      <c r="AE52" s="353"/>
      <c r="AF52" s="347"/>
      <c r="AG52" s="199"/>
    </row>
    <row r="53" spans="1:33" ht="50.1" customHeight="1" x14ac:dyDescent="0.25">
      <c r="A53" s="336"/>
      <c r="B53" s="361"/>
      <c r="C53" s="362"/>
      <c r="D53" s="393"/>
      <c r="E53" s="358"/>
      <c r="F53" s="388"/>
      <c r="G53" s="388"/>
      <c r="H53" s="387"/>
      <c r="I53" s="329"/>
      <c r="J53" s="333"/>
      <c r="K53" s="168" t="s">
        <v>37</v>
      </c>
      <c r="L53" s="184">
        <v>0</v>
      </c>
      <c r="M53" s="169">
        <v>0</v>
      </c>
      <c r="N53" s="169">
        <v>0</v>
      </c>
      <c r="O53" s="169">
        <v>0</v>
      </c>
      <c r="P53" s="109">
        <f>SUM(L53:L53)*J46</f>
        <v>0</v>
      </c>
      <c r="Q53" s="109">
        <v>0</v>
      </c>
      <c r="R53" s="109">
        <v>0</v>
      </c>
      <c r="S53" s="109"/>
      <c r="T53" s="109"/>
      <c r="U53" s="179"/>
      <c r="V53" s="179"/>
      <c r="W53" s="179"/>
      <c r="X53" s="179"/>
      <c r="Y53" s="179"/>
      <c r="Z53" s="352"/>
      <c r="AA53" s="176"/>
      <c r="AB53" s="171"/>
      <c r="AC53" s="180"/>
      <c r="AD53" s="178"/>
      <c r="AE53" s="353"/>
      <c r="AF53" s="347"/>
      <c r="AG53" s="199"/>
    </row>
    <row r="54" spans="1:33" ht="50.1" customHeight="1" x14ac:dyDescent="0.25">
      <c r="A54" s="336"/>
      <c r="B54" s="361"/>
      <c r="C54" s="362"/>
      <c r="D54" s="393" t="s">
        <v>801</v>
      </c>
      <c r="E54" s="358" t="s">
        <v>802</v>
      </c>
      <c r="F54" s="388"/>
      <c r="G54" s="388"/>
      <c r="H54" s="386"/>
      <c r="I54" s="329"/>
      <c r="J54" s="333"/>
      <c r="K54" s="173" t="s">
        <v>36</v>
      </c>
      <c r="L54" s="174">
        <v>0</v>
      </c>
      <c r="M54" s="174">
        <v>0.3</v>
      </c>
      <c r="N54" s="174">
        <v>0.6</v>
      </c>
      <c r="O54" s="174">
        <v>1</v>
      </c>
      <c r="P54" s="17">
        <f t="shared" ref="P54" si="21">SUM(L54:L54)*J54</f>
        <v>0</v>
      </c>
      <c r="Q54" s="109">
        <v>0</v>
      </c>
      <c r="R54" s="109">
        <v>0</v>
      </c>
      <c r="S54" s="109"/>
      <c r="T54" s="109"/>
      <c r="U54" s="179"/>
      <c r="V54" s="179"/>
      <c r="W54" s="179"/>
      <c r="X54" s="179"/>
      <c r="Y54" s="179"/>
      <c r="Z54" s="352"/>
      <c r="AA54" s="176"/>
      <c r="AB54" s="171"/>
      <c r="AC54" s="180"/>
      <c r="AD54" s="178"/>
      <c r="AE54" s="353"/>
      <c r="AF54" s="347"/>
      <c r="AG54" s="199"/>
    </row>
    <row r="55" spans="1:33" ht="50.1" customHeight="1" x14ac:dyDescent="0.25">
      <c r="A55" s="336"/>
      <c r="B55" s="361"/>
      <c r="C55" s="362"/>
      <c r="D55" s="393"/>
      <c r="E55" s="358"/>
      <c r="F55" s="388"/>
      <c r="G55" s="388"/>
      <c r="H55" s="387"/>
      <c r="I55" s="329"/>
      <c r="J55" s="333"/>
      <c r="K55" s="168" t="s">
        <v>37</v>
      </c>
      <c r="L55" s="184">
        <v>0</v>
      </c>
      <c r="M55" s="169">
        <v>0</v>
      </c>
      <c r="N55" s="169">
        <v>0</v>
      </c>
      <c r="O55" s="169">
        <v>0</v>
      </c>
      <c r="P55" s="17">
        <v>0</v>
      </c>
      <c r="Q55" s="109">
        <v>0</v>
      </c>
      <c r="R55" s="109">
        <v>0</v>
      </c>
      <c r="S55" s="109"/>
      <c r="T55" s="109"/>
      <c r="U55" s="179"/>
      <c r="V55" s="179"/>
      <c r="W55" s="179"/>
      <c r="X55" s="179"/>
      <c r="Y55" s="179"/>
      <c r="Z55" s="352"/>
      <c r="AA55" s="176"/>
      <c r="AB55" s="171"/>
      <c r="AC55" s="180"/>
      <c r="AD55" s="178"/>
      <c r="AE55" s="353"/>
      <c r="AF55" s="347"/>
      <c r="AG55" s="199"/>
    </row>
    <row r="56" spans="1:33" ht="50.1" customHeight="1" x14ac:dyDescent="0.25">
      <c r="A56" s="336"/>
      <c r="B56" s="361"/>
      <c r="C56" s="362"/>
      <c r="D56" s="393"/>
      <c r="E56" s="358"/>
      <c r="F56" s="388"/>
      <c r="G56" s="388"/>
      <c r="H56" s="386"/>
      <c r="I56" s="329"/>
      <c r="J56" s="333"/>
      <c r="K56" s="173" t="s">
        <v>36</v>
      </c>
      <c r="L56" s="174">
        <v>0</v>
      </c>
      <c r="M56" s="174">
        <v>0.2</v>
      </c>
      <c r="N56" s="174">
        <v>0.7</v>
      </c>
      <c r="O56" s="174">
        <v>1</v>
      </c>
      <c r="P56" s="17">
        <v>0</v>
      </c>
      <c r="Q56" s="109">
        <v>0</v>
      </c>
      <c r="R56" s="109">
        <v>0</v>
      </c>
      <c r="S56" s="109"/>
      <c r="T56" s="109"/>
      <c r="U56" s="179"/>
      <c r="V56" s="179"/>
      <c r="W56" s="179"/>
      <c r="X56" s="179"/>
      <c r="Y56" s="179"/>
      <c r="Z56" s="352"/>
      <c r="AA56" s="176"/>
      <c r="AB56" s="171"/>
      <c r="AC56" s="180"/>
      <c r="AD56" s="178"/>
      <c r="AE56" s="353"/>
      <c r="AF56" s="347"/>
      <c r="AG56" s="199"/>
    </row>
    <row r="57" spans="1:33" ht="50.1" customHeight="1" x14ac:dyDescent="0.25">
      <c r="A57" s="336"/>
      <c r="B57" s="361"/>
      <c r="C57" s="362"/>
      <c r="D57" s="393"/>
      <c r="E57" s="358"/>
      <c r="F57" s="388"/>
      <c r="G57" s="388"/>
      <c r="H57" s="387"/>
      <c r="I57" s="329"/>
      <c r="J57" s="333"/>
      <c r="K57" s="168" t="s">
        <v>37</v>
      </c>
      <c r="L57" s="184">
        <v>0</v>
      </c>
      <c r="M57" s="169">
        <v>0</v>
      </c>
      <c r="N57" s="169">
        <v>0</v>
      </c>
      <c r="O57" s="169">
        <v>0</v>
      </c>
      <c r="P57" s="109">
        <f>SUM(L57:L57)*J52</f>
        <v>0</v>
      </c>
      <c r="Q57" s="109">
        <v>0</v>
      </c>
      <c r="R57" s="109">
        <v>0</v>
      </c>
      <c r="S57" s="109"/>
      <c r="T57" s="109"/>
      <c r="U57" s="179"/>
      <c r="V57" s="179"/>
      <c r="W57" s="179"/>
      <c r="X57" s="179"/>
      <c r="Y57" s="179"/>
      <c r="Z57" s="352"/>
      <c r="AA57" s="176"/>
      <c r="AB57" s="171"/>
      <c r="AC57" s="180"/>
      <c r="AD57" s="178"/>
      <c r="AE57" s="353"/>
      <c r="AF57" s="347"/>
      <c r="AG57" s="199"/>
    </row>
    <row r="58" spans="1:33" ht="50.1" customHeight="1" x14ac:dyDescent="0.25">
      <c r="A58" s="336"/>
      <c r="B58" s="361"/>
      <c r="C58" s="362"/>
      <c r="D58" s="393"/>
      <c r="E58" s="358"/>
      <c r="F58" s="388"/>
      <c r="G58" s="388"/>
      <c r="H58" s="386"/>
      <c r="I58" s="329"/>
      <c r="J58" s="333"/>
      <c r="K58" s="173" t="s">
        <v>36</v>
      </c>
      <c r="L58" s="174">
        <v>0</v>
      </c>
      <c r="M58" s="174">
        <v>0.2</v>
      </c>
      <c r="N58" s="174">
        <v>0.7</v>
      </c>
      <c r="O58" s="174">
        <v>1</v>
      </c>
      <c r="P58" s="17"/>
      <c r="Q58" s="109">
        <v>0</v>
      </c>
      <c r="R58" s="109">
        <v>0</v>
      </c>
      <c r="S58" s="109"/>
      <c r="T58" s="109"/>
      <c r="U58" s="179"/>
      <c r="V58" s="179"/>
      <c r="W58" s="179"/>
      <c r="X58" s="179"/>
      <c r="Y58" s="179"/>
      <c r="Z58" s="352"/>
      <c r="AA58" s="176"/>
      <c r="AB58" s="171"/>
      <c r="AC58" s="180"/>
      <c r="AD58" s="178"/>
      <c r="AE58" s="353"/>
      <c r="AF58" s="347"/>
      <c r="AG58" s="199"/>
    </row>
    <row r="59" spans="1:33" ht="50.1" customHeight="1" x14ac:dyDescent="0.25">
      <c r="A59" s="336"/>
      <c r="B59" s="361"/>
      <c r="C59" s="362"/>
      <c r="D59" s="393"/>
      <c r="E59" s="358"/>
      <c r="F59" s="388"/>
      <c r="G59" s="388"/>
      <c r="H59" s="387"/>
      <c r="I59" s="329"/>
      <c r="J59" s="333"/>
      <c r="K59" s="168" t="s">
        <v>37</v>
      </c>
      <c r="L59" s="184">
        <v>0</v>
      </c>
      <c r="M59" s="169">
        <v>0</v>
      </c>
      <c r="N59" s="169">
        <v>0</v>
      </c>
      <c r="O59" s="169">
        <v>0</v>
      </c>
      <c r="P59" s="109">
        <f>SUM(L59:L59)*J52</f>
        <v>0</v>
      </c>
      <c r="Q59" s="109">
        <v>0</v>
      </c>
      <c r="R59" s="109">
        <v>0</v>
      </c>
      <c r="S59" s="109"/>
      <c r="T59" s="109"/>
      <c r="U59" s="179"/>
      <c r="V59" s="179"/>
      <c r="W59" s="179"/>
      <c r="X59" s="179"/>
      <c r="Y59" s="179"/>
      <c r="Z59" s="352"/>
      <c r="AA59" s="176"/>
      <c r="AB59" s="171"/>
      <c r="AC59" s="180"/>
      <c r="AD59" s="178"/>
      <c r="AE59" s="353"/>
      <c r="AF59" s="347"/>
      <c r="AG59" s="199"/>
    </row>
    <row r="60" spans="1:33" ht="50.1" customHeight="1" x14ac:dyDescent="0.25">
      <c r="A60" s="336"/>
      <c r="B60" s="361"/>
      <c r="C60" s="362" t="s">
        <v>803</v>
      </c>
      <c r="D60" s="338" t="s">
        <v>804</v>
      </c>
      <c r="E60" s="338" t="s">
        <v>805</v>
      </c>
      <c r="F60" s="388" t="s">
        <v>806</v>
      </c>
      <c r="G60" s="388" t="s">
        <v>807</v>
      </c>
      <c r="H60" s="386"/>
      <c r="I60" s="329" t="s">
        <v>808</v>
      </c>
      <c r="J60" s="333">
        <v>0.1</v>
      </c>
      <c r="K60" s="173" t="s">
        <v>36</v>
      </c>
      <c r="L60" s="174">
        <v>0</v>
      </c>
      <c r="M60" s="174">
        <v>0.3</v>
      </c>
      <c r="N60" s="174">
        <v>0.6</v>
      </c>
      <c r="O60" s="174">
        <v>1</v>
      </c>
      <c r="P60" s="109"/>
      <c r="Q60" s="109">
        <v>0</v>
      </c>
      <c r="R60" s="109">
        <v>0</v>
      </c>
      <c r="S60" s="109"/>
      <c r="T60" s="109"/>
      <c r="U60" s="179"/>
      <c r="V60" s="179"/>
      <c r="W60" s="179"/>
      <c r="X60" s="179"/>
      <c r="Y60" s="179"/>
      <c r="Z60" s="352"/>
      <c r="AA60" s="176"/>
      <c r="AB60" s="171"/>
      <c r="AC60" s="180"/>
      <c r="AD60" s="178"/>
      <c r="AE60" s="353"/>
      <c r="AF60" s="347"/>
      <c r="AG60" s="199"/>
    </row>
    <row r="61" spans="1:33" ht="50.1" customHeight="1" x14ac:dyDescent="0.25">
      <c r="A61" s="336"/>
      <c r="B61" s="361"/>
      <c r="C61" s="362"/>
      <c r="D61" s="338"/>
      <c r="E61" s="338"/>
      <c r="F61" s="388"/>
      <c r="G61" s="388"/>
      <c r="H61" s="387"/>
      <c r="I61" s="329"/>
      <c r="J61" s="333"/>
      <c r="K61" s="168" t="s">
        <v>37</v>
      </c>
      <c r="L61" s="184">
        <v>0</v>
      </c>
      <c r="M61" s="169">
        <v>0</v>
      </c>
      <c r="N61" s="169">
        <v>0</v>
      </c>
      <c r="O61" s="169">
        <v>0</v>
      </c>
      <c r="P61" s="109"/>
      <c r="Q61" s="109"/>
      <c r="R61" s="109"/>
      <c r="S61" s="109"/>
      <c r="T61" s="109"/>
      <c r="U61" s="179"/>
      <c r="V61" s="179"/>
      <c r="W61" s="179"/>
      <c r="X61" s="179"/>
      <c r="Y61" s="179"/>
      <c r="Z61" s="352"/>
      <c r="AA61" s="176"/>
      <c r="AB61" s="171"/>
      <c r="AC61" s="180"/>
      <c r="AD61" s="178"/>
      <c r="AE61" s="353"/>
      <c r="AF61" s="347"/>
      <c r="AG61" s="199"/>
    </row>
    <row r="62" spans="1:33" ht="50.1" customHeight="1" x14ac:dyDescent="0.25">
      <c r="A62" s="336"/>
      <c r="B62" s="361"/>
      <c r="C62" s="362"/>
      <c r="D62" s="338"/>
      <c r="E62" s="338"/>
      <c r="F62" s="388"/>
      <c r="G62" s="388"/>
      <c r="H62" s="386"/>
      <c r="I62" s="329" t="s">
        <v>809</v>
      </c>
      <c r="J62" s="333">
        <v>0.1</v>
      </c>
      <c r="K62" s="173" t="s">
        <v>36</v>
      </c>
      <c r="L62" s="174">
        <v>0</v>
      </c>
      <c r="M62" s="174">
        <v>0.3</v>
      </c>
      <c r="N62" s="174">
        <v>0.6</v>
      </c>
      <c r="O62" s="174">
        <v>1</v>
      </c>
      <c r="P62" s="17">
        <v>0</v>
      </c>
      <c r="Q62" s="17">
        <f t="shared" ref="Q62" si="22">SUM(M62:M62)*J62</f>
        <v>0.03</v>
      </c>
      <c r="R62" s="17">
        <f t="shared" ref="R62" si="23">SUM(N62:N62)*J62</f>
        <v>0.06</v>
      </c>
      <c r="S62" s="17">
        <f t="shared" ref="S62" si="24">SUM(O62:O62)*J62</f>
        <v>0.1</v>
      </c>
      <c r="T62" s="17">
        <f t="shared" si="2"/>
        <v>0.1</v>
      </c>
      <c r="U62" s="395" t="e">
        <f>+P69+P71+#REF!+#REF!+#REF!+#REF!+#REF!+#REF!</f>
        <v>#REF!</v>
      </c>
      <c r="V62" s="395" t="e">
        <f>+Q69+Q71+#REF!+#REF!+#REF!+#REF!+#REF!+#REF!</f>
        <v>#REF!</v>
      </c>
      <c r="W62" s="395" t="e">
        <f>+R70+#REF!+#REF!+#REF!+#REF!+#REF!+#REF!+#REF!</f>
        <v>#REF!</v>
      </c>
      <c r="X62" s="395" t="e">
        <f>+S70+#REF!+#REF!+#REF!+#REF!+#REF!+#REF!+#REF!</f>
        <v>#REF!</v>
      </c>
      <c r="Y62" s="395" t="e">
        <f>MAX(U62:X77)</f>
        <v>#REF!</v>
      </c>
      <c r="Z62" s="352"/>
      <c r="AA62" s="396" t="s">
        <v>810</v>
      </c>
      <c r="AB62" s="341" t="str">
        <f>+IF(L69&gt;L62,"SUPERADA",IF(L69=L62,"EQUILIBRADA",IF(L69&lt;L62,"PARA MEJORAR")))</f>
        <v>EQUILIBRADA</v>
      </c>
      <c r="AC62" s="397" t="str">
        <f>IF(COUNTIF(AB62:AB77,"PARA MEJORAR")&gt;1,"PARA MEJORAR","BIEN")</f>
        <v>BIEN</v>
      </c>
      <c r="AD62" s="343" t="str">
        <f>IF(COUNTIF(AC62:AC77,"PARA MEJORAR")&gt;=1,"PARA MEJORAR","BIEN")</f>
        <v>BIEN</v>
      </c>
      <c r="AE62" s="353"/>
      <c r="AF62" s="347"/>
      <c r="AG62" s="394"/>
    </row>
    <row r="63" spans="1:33" ht="50.1" customHeight="1" x14ac:dyDescent="0.25">
      <c r="A63" s="336"/>
      <c r="B63" s="361"/>
      <c r="C63" s="362"/>
      <c r="D63" s="338"/>
      <c r="E63" s="338"/>
      <c r="F63" s="388"/>
      <c r="G63" s="388"/>
      <c r="H63" s="387"/>
      <c r="I63" s="329"/>
      <c r="J63" s="333"/>
      <c r="K63" s="168" t="s">
        <v>37</v>
      </c>
      <c r="L63" s="184">
        <v>0</v>
      </c>
      <c r="M63" s="169">
        <v>0</v>
      </c>
      <c r="N63" s="169">
        <v>0</v>
      </c>
      <c r="O63" s="169">
        <v>0</v>
      </c>
      <c r="P63" s="17">
        <v>0</v>
      </c>
      <c r="Q63" s="17">
        <v>0</v>
      </c>
      <c r="R63" s="17"/>
      <c r="S63" s="17"/>
      <c r="T63" s="17"/>
      <c r="U63" s="395"/>
      <c r="V63" s="395"/>
      <c r="W63" s="395"/>
      <c r="X63" s="395"/>
      <c r="Y63" s="395"/>
      <c r="Z63" s="352"/>
      <c r="AA63" s="396"/>
      <c r="AB63" s="341"/>
      <c r="AC63" s="397"/>
      <c r="AD63" s="343"/>
      <c r="AE63" s="353"/>
      <c r="AF63" s="347"/>
      <c r="AG63" s="394"/>
    </row>
    <row r="64" spans="1:33" ht="50.1" customHeight="1" x14ac:dyDescent="0.25">
      <c r="A64" s="336"/>
      <c r="B64" s="361"/>
      <c r="C64" s="362"/>
      <c r="D64" s="338"/>
      <c r="E64" s="338"/>
      <c r="F64" s="388"/>
      <c r="G64" s="388"/>
      <c r="H64" s="386"/>
      <c r="I64" s="329" t="s">
        <v>811</v>
      </c>
      <c r="J64" s="333">
        <v>0.5</v>
      </c>
      <c r="K64" s="173" t="s">
        <v>36</v>
      </c>
      <c r="L64" s="174">
        <v>0</v>
      </c>
      <c r="M64" s="174">
        <v>0.2</v>
      </c>
      <c r="N64" s="174">
        <v>0.7</v>
      </c>
      <c r="O64" s="174">
        <v>1</v>
      </c>
      <c r="P64" s="17">
        <v>0</v>
      </c>
      <c r="Q64" s="17">
        <v>0</v>
      </c>
      <c r="R64" s="17"/>
      <c r="S64" s="17"/>
      <c r="T64" s="17"/>
      <c r="U64" s="395"/>
      <c r="V64" s="395"/>
      <c r="W64" s="395"/>
      <c r="X64" s="395"/>
      <c r="Y64" s="395"/>
      <c r="Z64" s="352"/>
      <c r="AA64" s="396"/>
      <c r="AB64" s="341"/>
      <c r="AC64" s="397"/>
      <c r="AD64" s="343"/>
      <c r="AE64" s="353"/>
      <c r="AF64" s="347"/>
      <c r="AG64" s="394"/>
    </row>
    <row r="65" spans="1:33" ht="50.1" customHeight="1" x14ac:dyDescent="0.25">
      <c r="A65" s="336"/>
      <c r="B65" s="361"/>
      <c r="C65" s="362"/>
      <c r="D65" s="338"/>
      <c r="E65" s="338"/>
      <c r="F65" s="388"/>
      <c r="G65" s="388"/>
      <c r="H65" s="387"/>
      <c r="I65" s="329"/>
      <c r="J65" s="333"/>
      <c r="K65" s="168" t="s">
        <v>37</v>
      </c>
      <c r="L65" s="184">
        <v>0</v>
      </c>
      <c r="M65" s="169">
        <v>0</v>
      </c>
      <c r="N65" s="169">
        <v>0</v>
      </c>
      <c r="O65" s="169">
        <v>0</v>
      </c>
      <c r="P65" s="109">
        <f>SUM(L65:L65)*J60</f>
        <v>0</v>
      </c>
      <c r="Q65" s="109">
        <f>SUM(M65:M65)*J60</f>
        <v>0</v>
      </c>
      <c r="R65" s="17"/>
      <c r="S65" s="17"/>
      <c r="T65" s="17"/>
      <c r="U65" s="395"/>
      <c r="V65" s="395"/>
      <c r="W65" s="395"/>
      <c r="X65" s="395"/>
      <c r="Y65" s="395"/>
      <c r="Z65" s="352"/>
      <c r="AA65" s="396"/>
      <c r="AB65" s="341"/>
      <c r="AC65" s="397"/>
      <c r="AD65" s="343"/>
      <c r="AE65" s="353"/>
      <c r="AF65" s="347"/>
      <c r="AG65" s="394"/>
    </row>
    <row r="66" spans="1:33" ht="50.1" customHeight="1" x14ac:dyDescent="0.25">
      <c r="A66" s="336"/>
      <c r="B66" s="361"/>
      <c r="C66" s="362"/>
      <c r="D66" s="338"/>
      <c r="E66" s="338"/>
      <c r="F66" s="388"/>
      <c r="G66" s="388"/>
      <c r="H66" s="386"/>
      <c r="I66" s="329" t="s">
        <v>812</v>
      </c>
      <c r="J66" s="333">
        <v>0.2</v>
      </c>
      <c r="K66" s="173" t="s">
        <v>36</v>
      </c>
      <c r="L66" s="174">
        <v>0</v>
      </c>
      <c r="M66" s="174">
        <v>0.2</v>
      </c>
      <c r="N66" s="174">
        <v>0.7</v>
      </c>
      <c r="O66" s="174">
        <v>1</v>
      </c>
      <c r="P66" s="17"/>
      <c r="Q66" s="17"/>
      <c r="R66" s="17"/>
      <c r="S66" s="17"/>
      <c r="T66" s="17"/>
      <c r="U66" s="395"/>
      <c r="V66" s="395"/>
      <c r="W66" s="395"/>
      <c r="X66" s="395"/>
      <c r="Y66" s="395"/>
      <c r="Z66" s="352"/>
      <c r="AA66" s="396"/>
      <c r="AB66" s="341"/>
      <c r="AC66" s="397"/>
      <c r="AD66" s="343"/>
      <c r="AE66" s="353"/>
      <c r="AF66" s="347"/>
      <c r="AG66" s="394"/>
    </row>
    <row r="67" spans="1:33" ht="50.1" customHeight="1" x14ac:dyDescent="0.25">
      <c r="A67" s="336"/>
      <c r="B67" s="361"/>
      <c r="C67" s="362"/>
      <c r="D67" s="338"/>
      <c r="E67" s="338"/>
      <c r="F67" s="388"/>
      <c r="G67" s="388"/>
      <c r="H67" s="387"/>
      <c r="I67" s="329"/>
      <c r="J67" s="333"/>
      <c r="K67" s="168" t="s">
        <v>37</v>
      </c>
      <c r="L67" s="184">
        <v>0</v>
      </c>
      <c r="M67" s="169">
        <v>0</v>
      </c>
      <c r="N67" s="169">
        <v>0</v>
      </c>
      <c r="O67" s="169">
        <v>0</v>
      </c>
      <c r="P67" s="109">
        <f>SUM(L67:L67)*J60</f>
        <v>0</v>
      </c>
      <c r="Q67" s="109">
        <f>SUM(M67:M67)*J60</f>
        <v>0</v>
      </c>
      <c r="R67" s="17"/>
      <c r="S67" s="17"/>
      <c r="T67" s="17"/>
      <c r="U67" s="395"/>
      <c r="V67" s="395"/>
      <c r="W67" s="395"/>
      <c r="X67" s="395"/>
      <c r="Y67" s="395"/>
      <c r="Z67" s="352"/>
      <c r="AA67" s="396"/>
      <c r="AB67" s="341"/>
      <c r="AC67" s="397"/>
      <c r="AD67" s="343"/>
      <c r="AE67" s="353"/>
      <c r="AF67" s="347"/>
      <c r="AG67" s="394"/>
    </row>
    <row r="68" spans="1:33" ht="50.1" customHeight="1" x14ac:dyDescent="0.25">
      <c r="A68" s="336"/>
      <c r="B68" s="361"/>
      <c r="C68" s="362"/>
      <c r="D68" s="338"/>
      <c r="E68" s="338"/>
      <c r="F68" s="388"/>
      <c r="G68" s="388"/>
      <c r="H68" s="386"/>
      <c r="I68" s="329" t="s">
        <v>813</v>
      </c>
      <c r="J68" s="333">
        <v>0.1</v>
      </c>
      <c r="K68" s="173" t="s">
        <v>36</v>
      </c>
      <c r="L68" s="174">
        <v>0</v>
      </c>
      <c r="M68" s="174">
        <v>0.3</v>
      </c>
      <c r="N68" s="174">
        <v>0.6</v>
      </c>
      <c r="O68" s="174">
        <v>1</v>
      </c>
      <c r="P68" s="17"/>
      <c r="Q68" s="17"/>
      <c r="R68" s="17"/>
      <c r="S68" s="17"/>
      <c r="T68" s="17"/>
      <c r="U68" s="395"/>
      <c r="V68" s="395"/>
      <c r="W68" s="395"/>
      <c r="X68" s="395"/>
      <c r="Y68" s="395"/>
      <c r="Z68" s="352"/>
      <c r="AA68" s="396"/>
      <c r="AB68" s="341"/>
      <c r="AC68" s="397"/>
      <c r="AD68" s="343"/>
      <c r="AE68" s="353"/>
      <c r="AF68" s="347"/>
      <c r="AG68" s="394"/>
    </row>
    <row r="69" spans="1:33" ht="50.1" customHeight="1" x14ac:dyDescent="0.25">
      <c r="A69" s="336"/>
      <c r="B69" s="361"/>
      <c r="C69" s="362"/>
      <c r="D69" s="338"/>
      <c r="E69" s="338"/>
      <c r="F69" s="388"/>
      <c r="G69" s="388"/>
      <c r="H69" s="387"/>
      <c r="I69" s="329"/>
      <c r="J69" s="333"/>
      <c r="K69" s="168" t="s">
        <v>37</v>
      </c>
      <c r="L69" s="184">
        <v>0</v>
      </c>
      <c r="M69" s="169">
        <v>0</v>
      </c>
      <c r="N69" s="169">
        <v>0</v>
      </c>
      <c r="O69" s="169">
        <v>0</v>
      </c>
      <c r="P69" s="109">
        <f>SUM(L69:L69)*J62</f>
        <v>0</v>
      </c>
      <c r="Q69" s="109">
        <f>SUM(M69:M69)*J62</f>
        <v>0</v>
      </c>
      <c r="R69" s="17"/>
      <c r="S69" s="17"/>
      <c r="T69" s="17"/>
      <c r="U69" s="395"/>
      <c r="V69" s="395"/>
      <c r="W69" s="395"/>
      <c r="X69" s="395"/>
      <c r="Y69" s="395"/>
      <c r="Z69" s="352"/>
      <c r="AA69" s="396"/>
      <c r="AB69" s="341"/>
      <c r="AC69" s="397"/>
      <c r="AD69" s="343"/>
      <c r="AE69" s="353"/>
      <c r="AF69" s="347"/>
      <c r="AG69" s="394"/>
    </row>
    <row r="70" spans="1:33" ht="50.1" customHeight="1" x14ac:dyDescent="0.25">
      <c r="A70" s="336"/>
      <c r="B70" s="361"/>
      <c r="C70" s="362"/>
      <c r="D70" s="338" t="s">
        <v>814</v>
      </c>
      <c r="E70" s="338" t="s">
        <v>815</v>
      </c>
      <c r="F70" s="388" t="s">
        <v>816</v>
      </c>
      <c r="G70" s="388" t="s">
        <v>817</v>
      </c>
      <c r="H70" s="386"/>
      <c r="I70" s="329" t="s">
        <v>818</v>
      </c>
      <c r="J70" s="333">
        <v>0.25</v>
      </c>
      <c r="K70" s="173" t="s">
        <v>36</v>
      </c>
      <c r="L70" s="174">
        <v>0</v>
      </c>
      <c r="M70" s="174">
        <v>0.3</v>
      </c>
      <c r="N70" s="174">
        <v>0.6</v>
      </c>
      <c r="O70" s="174">
        <v>1</v>
      </c>
      <c r="P70" s="17">
        <f>SUM(L70:L70)*J77</f>
        <v>0</v>
      </c>
      <c r="Q70" s="17">
        <f>SUM(M70:M70)*J77</f>
        <v>0</v>
      </c>
      <c r="R70" s="109">
        <f>SUM(N69:N69)*J62</f>
        <v>0</v>
      </c>
      <c r="S70" s="109">
        <f>SUM(O69:O69)*J62</f>
        <v>0</v>
      </c>
      <c r="T70" s="109">
        <f t="shared" si="2"/>
        <v>0</v>
      </c>
      <c r="U70" s="395"/>
      <c r="V70" s="395"/>
      <c r="W70" s="395"/>
      <c r="X70" s="395"/>
      <c r="Y70" s="395"/>
      <c r="Z70" s="352"/>
      <c r="AA70" s="396"/>
      <c r="AB70" s="341"/>
      <c r="AC70" s="397"/>
      <c r="AD70" s="343"/>
      <c r="AE70" s="353"/>
      <c r="AF70" s="347"/>
      <c r="AG70" s="394"/>
    </row>
    <row r="71" spans="1:33" ht="50.1" customHeight="1" x14ac:dyDescent="0.25">
      <c r="A71" s="336"/>
      <c r="B71" s="361"/>
      <c r="C71" s="362"/>
      <c r="D71" s="338"/>
      <c r="E71" s="338"/>
      <c r="F71" s="388"/>
      <c r="G71" s="388"/>
      <c r="H71" s="387"/>
      <c r="I71" s="329"/>
      <c r="J71" s="333"/>
      <c r="K71" s="168" t="s">
        <v>37</v>
      </c>
      <c r="L71" s="184">
        <v>0</v>
      </c>
      <c r="M71" s="169">
        <v>0</v>
      </c>
      <c r="N71" s="169">
        <v>0</v>
      </c>
      <c r="O71" s="169">
        <v>0</v>
      </c>
      <c r="P71" s="109">
        <f>SUM(L71:L71)*J77</f>
        <v>0</v>
      </c>
      <c r="Q71" s="109">
        <f>SUM(M71:M71)*J77</f>
        <v>0</v>
      </c>
      <c r="R71" s="109"/>
      <c r="S71" s="109"/>
      <c r="T71" s="109"/>
      <c r="U71" s="395"/>
      <c r="V71" s="395"/>
      <c r="W71" s="395"/>
      <c r="X71" s="395"/>
      <c r="Y71" s="395"/>
      <c r="Z71" s="352"/>
      <c r="AA71" s="396"/>
      <c r="AB71" s="171"/>
      <c r="AC71" s="397"/>
      <c r="AD71" s="343"/>
      <c r="AE71" s="353"/>
      <c r="AF71" s="347"/>
      <c r="AG71" s="394"/>
    </row>
    <row r="72" spans="1:33" ht="50.1" customHeight="1" x14ac:dyDescent="0.25">
      <c r="A72" s="336"/>
      <c r="B72" s="361"/>
      <c r="C72" s="362"/>
      <c r="D72" s="338"/>
      <c r="E72" s="338"/>
      <c r="F72" s="388"/>
      <c r="G72" s="388"/>
      <c r="H72" s="386"/>
      <c r="I72" s="329" t="s">
        <v>819</v>
      </c>
      <c r="J72" s="333">
        <v>0.25</v>
      </c>
      <c r="K72" s="173" t="s">
        <v>36</v>
      </c>
      <c r="L72" s="174">
        <v>0</v>
      </c>
      <c r="M72" s="174">
        <v>0.3</v>
      </c>
      <c r="N72" s="174">
        <v>0.6</v>
      </c>
      <c r="O72" s="174">
        <v>1</v>
      </c>
      <c r="P72" s="17">
        <f>SUM(L72:L72)*J79</f>
        <v>0</v>
      </c>
      <c r="Q72" s="17">
        <f>SUM(M72:M72)*J79</f>
        <v>0</v>
      </c>
      <c r="R72" s="109" t="e">
        <f>SUM(N71:N71)*#REF!</f>
        <v>#REF!</v>
      </c>
      <c r="S72" s="109" t="e">
        <f>SUM(O71:O71)*#REF!</f>
        <v>#REF!</v>
      </c>
      <c r="T72" s="109" t="e">
        <f t="shared" ref="T72" si="25">MAX(P72:S72)</f>
        <v>#REF!</v>
      </c>
      <c r="U72" s="395"/>
      <c r="V72" s="395"/>
      <c r="W72" s="395"/>
      <c r="X72" s="395"/>
      <c r="Y72" s="395"/>
      <c r="Z72" s="352"/>
      <c r="AA72" s="396"/>
      <c r="AB72" s="171"/>
      <c r="AC72" s="397"/>
      <c r="AD72" s="343"/>
      <c r="AE72" s="353"/>
      <c r="AF72" s="347"/>
      <c r="AG72" s="394"/>
    </row>
    <row r="73" spans="1:33" ht="50.1" customHeight="1" x14ac:dyDescent="0.25">
      <c r="A73" s="336"/>
      <c r="B73" s="361"/>
      <c r="C73" s="362"/>
      <c r="D73" s="338"/>
      <c r="E73" s="338"/>
      <c r="F73" s="388"/>
      <c r="G73" s="388"/>
      <c r="H73" s="387"/>
      <c r="I73" s="329"/>
      <c r="J73" s="333"/>
      <c r="K73" s="168" t="s">
        <v>37</v>
      </c>
      <c r="L73" s="184">
        <v>0</v>
      </c>
      <c r="M73" s="169">
        <v>0</v>
      </c>
      <c r="N73" s="169">
        <v>0</v>
      </c>
      <c r="O73" s="169">
        <v>0</v>
      </c>
      <c r="P73" s="109">
        <f>SUM(L73:L73)*J79</f>
        <v>0</v>
      </c>
      <c r="Q73" s="109">
        <f>SUM(M73:M73)*J79</f>
        <v>0</v>
      </c>
      <c r="R73" s="109"/>
      <c r="S73" s="109"/>
      <c r="T73" s="109"/>
      <c r="U73" s="395"/>
      <c r="V73" s="395"/>
      <c r="W73" s="395"/>
      <c r="X73" s="395"/>
      <c r="Y73" s="395"/>
      <c r="Z73" s="352"/>
      <c r="AA73" s="396"/>
      <c r="AB73" s="171"/>
      <c r="AC73" s="397"/>
      <c r="AD73" s="343"/>
      <c r="AE73" s="353"/>
      <c r="AF73" s="347"/>
      <c r="AG73" s="394"/>
    </row>
    <row r="74" spans="1:33" ht="50.1" customHeight="1" x14ac:dyDescent="0.25">
      <c r="A74" s="336"/>
      <c r="B74" s="361"/>
      <c r="C74" s="362"/>
      <c r="D74" s="338"/>
      <c r="E74" s="338"/>
      <c r="F74" s="388"/>
      <c r="G74" s="388"/>
      <c r="H74" s="386"/>
      <c r="I74" s="329" t="s">
        <v>820</v>
      </c>
      <c r="J74" s="333">
        <v>0.25</v>
      </c>
      <c r="K74" s="173" t="s">
        <v>36</v>
      </c>
      <c r="L74" s="174">
        <v>0</v>
      </c>
      <c r="M74" s="174">
        <v>0.3</v>
      </c>
      <c r="N74" s="174">
        <v>0.6</v>
      </c>
      <c r="O74" s="174">
        <v>1</v>
      </c>
      <c r="P74" s="17">
        <f>SUM(L74:L74)*J81</f>
        <v>0</v>
      </c>
      <c r="Q74" s="17">
        <f>SUM(M74:M74)*J81</f>
        <v>0</v>
      </c>
      <c r="R74" s="109">
        <f>SUM(N73:N73)*J64</f>
        <v>0</v>
      </c>
      <c r="S74" s="109">
        <f>SUM(O73:O73)*J64</f>
        <v>0</v>
      </c>
      <c r="T74" s="109">
        <f t="shared" ref="T74" si="26">MAX(P74:S74)</f>
        <v>0</v>
      </c>
      <c r="U74" s="395"/>
      <c r="V74" s="395"/>
      <c r="W74" s="395"/>
      <c r="X74" s="395"/>
      <c r="Y74" s="395"/>
      <c r="Z74" s="352"/>
      <c r="AA74" s="396"/>
      <c r="AB74" s="171"/>
      <c r="AC74" s="397"/>
      <c r="AD74" s="343"/>
      <c r="AE74" s="353"/>
      <c r="AF74" s="347"/>
      <c r="AG74" s="394"/>
    </row>
    <row r="75" spans="1:33" ht="50.1" customHeight="1" x14ac:dyDescent="0.25">
      <c r="A75" s="336"/>
      <c r="B75" s="361"/>
      <c r="C75" s="362"/>
      <c r="D75" s="338"/>
      <c r="E75" s="338"/>
      <c r="F75" s="388"/>
      <c r="G75" s="388"/>
      <c r="H75" s="387"/>
      <c r="I75" s="329"/>
      <c r="J75" s="333"/>
      <c r="K75" s="168" t="s">
        <v>37</v>
      </c>
      <c r="L75" s="184">
        <v>0</v>
      </c>
      <c r="M75" s="169">
        <v>0</v>
      </c>
      <c r="N75" s="169">
        <v>0</v>
      </c>
      <c r="O75" s="169">
        <v>0</v>
      </c>
      <c r="P75" s="109">
        <f>SUM(L75:L75)*J81</f>
        <v>0</v>
      </c>
      <c r="Q75" s="109">
        <f>SUM(M75:M75)*J81</f>
        <v>0</v>
      </c>
      <c r="R75" s="109"/>
      <c r="S75" s="109"/>
      <c r="T75" s="109"/>
      <c r="U75" s="395"/>
      <c r="V75" s="395"/>
      <c r="W75" s="395"/>
      <c r="X75" s="395"/>
      <c r="Y75" s="395"/>
      <c r="Z75" s="352"/>
      <c r="AA75" s="396"/>
      <c r="AB75" s="171"/>
      <c r="AC75" s="397"/>
      <c r="AD75" s="343"/>
      <c r="AE75" s="353"/>
      <c r="AF75" s="347"/>
      <c r="AG75" s="394"/>
    </row>
    <row r="76" spans="1:33" ht="50.1" customHeight="1" x14ac:dyDescent="0.25">
      <c r="A76" s="336"/>
      <c r="B76" s="361"/>
      <c r="C76" s="362"/>
      <c r="D76" s="338"/>
      <c r="E76" s="338"/>
      <c r="F76" s="388"/>
      <c r="G76" s="388"/>
      <c r="H76" s="386"/>
      <c r="I76" s="329" t="s">
        <v>821</v>
      </c>
      <c r="J76" s="333">
        <v>0.25</v>
      </c>
      <c r="K76" s="173" t="s">
        <v>36</v>
      </c>
      <c r="L76" s="174">
        <v>0</v>
      </c>
      <c r="M76" s="174">
        <v>0.3</v>
      </c>
      <c r="N76" s="174">
        <v>0.6</v>
      </c>
      <c r="O76" s="174">
        <v>1</v>
      </c>
      <c r="P76" s="109">
        <v>0</v>
      </c>
      <c r="Q76" s="109">
        <v>0</v>
      </c>
      <c r="R76" s="109"/>
      <c r="S76" s="109"/>
      <c r="T76" s="109"/>
      <c r="U76" s="395"/>
      <c r="V76" s="395"/>
      <c r="W76" s="395"/>
      <c r="X76" s="395"/>
      <c r="Y76" s="395"/>
      <c r="Z76" s="352"/>
      <c r="AA76" s="396"/>
      <c r="AB76" s="171"/>
      <c r="AC76" s="397"/>
      <c r="AD76" s="343"/>
      <c r="AE76" s="353"/>
      <c r="AF76" s="347"/>
      <c r="AG76" s="394"/>
    </row>
    <row r="77" spans="1:33" ht="50.1" customHeight="1" x14ac:dyDescent="0.25">
      <c r="A77" s="336"/>
      <c r="B77" s="361"/>
      <c r="C77" s="362"/>
      <c r="D77" s="338"/>
      <c r="E77" s="338"/>
      <c r="F77" s="388"/>
      <c r="G77" s="388"/>
      <c r="H77" s="387"/>
      <c r="I77" s="329"/>
      <c r="J77" s="333"/>
      <c r="K77" s="168" t="s">
        <v>37</v>
      </c>
      <c r="L77" s="184">
        <v>0</v>
      </c>
      <c r="M77" s="169">
        <v>0</v>
      </c>
      <c r="N77" s="169">
        <v>0</v>
      </c>
      <c r="O77" s="169">
        <v>0</v>
      </c>
      <c r="P77" s="201">
        <v>0</v>
      </c>
      <c r="Q77" s="201">
        <v>0</v>
      </c>
      <c r="R77" s="17">
        <f>SUM(N70:N70)*J77</f>
        <v>0</v>
      </c>
      <c r="S77" s="17">
        <f>SUM(O70:O70)*J77</f>
        <v>0</v>
      </c>
      <c r="T77" s="17">
        <f t="shared" si="2"/>
        <v>0</v>
      </c>
      <c r="U77" s="395"/>
      <c r="V77" s="395"/>
      <c r="W77" s="395"/>
      <c r="X77" s="395"/>
      <c r="Y77" s="395"/>
      <c r="Z77" s="352"/>
      <c r="AA77" s="396"/>
      <c r="AB77" s="171" t="str">
        <f>+IF(L71&gt;L70,"SUPERADA",IF(L71=L70,"EQUILIBRADA",IF(L71&lt;L70,"PARA MEJORAR")))</f>
        <v>EQUILIBRADA</v>
      </c>
      <c r="AC77" s="397"/>
      <c r="AD77" s="343"/>
      <c r="AE77" s="353"/>
      <c r="AF77" s="347"/>
      <c r="AG77" s="394"/>
    </row>
    <row r="78" spans="1:33" ht="50.1" customHeight="1" x14ac:dyDescent="0.25">
      <c r="A78" s="336"/>
      <c r="B78" s="361"/>
      <c r="C78" s="362" t="s">
        <v>822</v>
      </c>
      <c r="D78" s="390" t="s">
        <v>823</v>
      </c>
      <c r="E78" s="390" t="s">
        <v>824</v>
      </c>
      <c r="F78" s="388" t="s">
        <v>825</v>
      </c>
      <c r="G78" s="388" t="s">
        <v>826</v>
      </c>
      <c r="H78" s="386"/>
      <c r="I78" s="329" t="s">
        <v>827</v>
      </c>
      <c r="J78" s="333">
        <v>0.6</v>
      </c>
      <c r="K78" s="171" t="s">
        <v>36</v>
      </c>
      <c r="L78" s="186">
        <v>0.1</v>
      </c>
      <c r="M78" s="187">
        <v>0.25</v>
      </c>
      <c r="N78" s="188">
        <v>0.6</v>
      </c>
      <c r="O78" s="174">
        <v>1</v>
      </c>
      <c r="P78" s="17">
        <f t="shared" ref="P78" si="27">SUM(L78:L78)*J78</f>
        <v>0.06</v>
      </c>
      <c r="Q78" s="17">
        <f t="shared" ref="Q78" si="28">SUM(M78:M78)*J78</f>
        <v>0.15</v>
      </c>
      <c r="R78" s="17">
        <f t="shared" ref="R78" si="29">SUM(N78:N78)*J78</f>
        <v>0.36</v>
      </c>
      <c r="S78" s="17">
        <f t="shared" ref="S78" si="30">SUM(O78:O78)*J78</f>
        <v>0.6</v>
      </c>
      <c r="T78" s="17">
        <f t="shared" si="2"/>
        <v>0.6</v>
      </c>
      <c r="U78" s="339">
        <f>+P79+P81</f>
        <v>0</v>
      </c>
      <c r="V78" s="339">
        <f>+Q79+Q81</f>
        <v>0</v>
      </c>
      <c r="W78" s="339">
        <f>+R79+R81</f>
        <v>0</v>
      </c>
      <c r="X78" s="339">
        <f>+S79+S81</f>
        <v>0</v>
      </c>
      <c r="Y78" s="339">
        <f>MAX(U78:X81)</f>
        <v>0</v>
      </c>
      <c r="Z78" s="352"/>
      <c r="AA78" s="396" t="s">
        <v>828</v>
      </c>
      <c r="AB78" s="341" t="str">
        <f t="shared" ref="AB78" si="31">+IF(L79&gt;L78,"SUPERADA",IF(L79=L78,"EQUILIBRADA",IF(L79&lt;L78,"PARA MEJORAR")))</f>
        <v>PARA MEJORAR</v>
      </c>
      <c r="AC78" s="398" t="str">
        <f>IF(COUNTIF(AB78:AB81,"PARA MEJORAR")&gt;1,"PARA MEJORAR","BIEN")</f>
        <v>PARA MEJORAR</v>
      </c>
      <c r="AD78" s="343" t="str">
        <f>IF(COUNTIF(AC78:AC81,"PARA MEJORAR")&gt;=1,"PARA MEJORAR","BIEN")</f>
        <v>PARA MEJORAR</v>
      </c>
      <c r="AE78" s="353"/>
      <c r="AF78" s="347"/>
      <c r="AG78" s="399"/>
    </row>
    <row r="79" spans="1:33" ht="50.1" customHeight="1" x14ac:dyDescent="0.25">
      <c r="A79" s="336"/>
      <c r="B79" s="361"/>
      <c r="C79" s="362"/>
      <c r="D79" s="390"/>
      <c r="E79" s="390"/>
      <c r="F79" s="388"/>
      <c r="G79" s="388"/>
      <c r="H79" s="387"/>
      <c r="I79" s="329"/>
      <c r="J79" s="333"/>
      <c r="K79" s="185" t="s">
        <v>37</v>
      </c>
      <c r="L79" s="184">
        <v>0</v>
      </c>
      <c r="M79" s="169">
        <v>0</v>
      </c>
      <c r="N79" s="169">
        <v>0</v>
      </c>
      <c r="O79" s="169">
        <v>0</v>
      </c>
      <c r="P79" s="109">
        <f t="shared" ref="P79" si="32">SUM(L79:L79)*J78</f>
        <v>0</v>
      </c>
      <c r="Q79" s="109">
        <f t="shared" ref="Q79" si="33">SUM(M79:M79)*J78</f>
        <v>0</v>
      </c>
      <c r="R79" s="109">
        <f t="shared" ref="R79" si="34">SUM(N79:N79)*J78</f>
        <v>0</v>
      </c>
      <c r="S79" s="109">
        <f t="shared" ref="S79" si="35">SUM(O79:O79)*J78</f>
        <v>0</v>
      </c>
      <c r="T79" s="109">
        <f t="shared" si="2"/>
        <v>0</v>
      </c>
      <c r="U79" s="339"/>
      <c r="V79" s="339"/>
      <c r="W79" s="339"/>
      <c r="X79" s="339"/>
      <c r="Y79" s="339"/>
      <c r="Z79" s="352"/>
      <c r="AA79" s="396"/>
      <c r="AB79" s="341"/>
      <c r="AC79" s="398"/>
      <c r="AD79" s="343"/>
      <c r="AE79" s="353"/>
      <c r="AF79" s="347"/>
      <c r="AG79" s="399"/>
    </row>
    <row r="80" spans="1:33" ht="50.1" customHeight="1" x14ac:dyDescent="0.25">
      <c r="A80" s="336"/>
      <c r="B80" s="361"/>
      <c r="C80" s="362"/>
      <c r="D80" s="390"/>
      <c r="E80" s="390"/>
      <c r="F80" s="388"/>
      <c r="G80" s="388"/>
      <c r="H80" s="386"/>
      <c r="I80" s="329" t="s">
        <v>829</v>
      </c>
      <c r="J80" s="333">
        <v>0.4</v>
      </c>
      <c r="K80" s="171" t="s">
        <v>36</v>
      </c>
      <c r="L80" s="186">
        <v>0.1</v>
      </c>
      <c r="M80" s="187">
        <v>0.25</v>
      </c>
      <c r="N80" s="188">
        <v>0.6</v>
      </c>
      <c r="O80" s="174">
        <v>1</v>
      </c>
      <c r="P80" s="17">
        <v>0</v>
      </c>
      <c r="Q80" s="17">
        <f t="shared" ref="Q80" si="36">SUM(M80:M80)*J80</f>
        <v>0.1</v>
      </c>
      <c r="R80" s="17">
        <f t="shared" ref="R80" si="37">SUM(N80:N80)*J80</f>
        <v>0.24</v>
      </c>
      <c r="S80" s="17">
        <f t="shared" ref="S80" si="38">SUM(O80:O80)*J80</f>
        <v>0.4</v>
      </c>
      <c r="T80" s="17">
        <f t="shared" si="2"/>
        <v>0.4</v>
      </c>
      <c r="U80" s="339"/>
      <c r="V80" s="339"/>
      <c r="W80" s="339"/>
      <c r="X80" s="339"/>
      <c r="Y80" s="339"/>
      <c r="Z80" s="352"/>
      <c r="AA80" s="396"/>
      <c r="AB80" s="341" t="str">
        <f t="shared" ref="AB80" si="39">+IF(L81&gt;L80,"SUPERADA",IF(L81=L80,"EQUILIBRADA",IF(L81&lt;L80,"PARA MEJORAR")))</f>
        <v>PARA MEJORAR</v>
      </c>
      <c r="AC80" s="398"/>
      <c r="AD80" s="343"/>
      <c r="AE80" s="353"/>
      <c r="AF80" s="347"/>
      <c r="AG80" s="399"/>
    </row>
    <row r="81" spans="1:33" ht="50.1" customHeight="1" x14ac:dyDescent="0.25">
      <c r="A81" s="336"/>
      <c r="B81" s="361"/>
      <c r="C81" s="362"/>
      <c r="D81" s="390"/>
      <c r="E81" s="390"/>
      <c r="F81" s="388"/>
      <c r="G81" s="388"/>
      <c r="H81" s="387"/>
      <c r="I81" s="329"/>
      <c r="J81" s="333"/>
      <c r="K81" s="185" t="s">
        <v>37</v>
      </c>
      <c r="L81" s="184">
        <v>0</v>
      </c>
      <c r="M81" s="169">
        <v>0</v>
      </c>
      <c r="N81" s="169">
        <v>0</v>
      </c>
      <c r="O81" s="169">
        <v>0</v>
      </c>
      <c r="P81" s="109">
        <f t="shared" ref="P81" si="40">SUM(L81:L81)*J80</f>
        <v>0</v>
      </c>
      <c r="Q81" s="109">
        <v>0</v>
      </c>
      <c r="R81" s="109">
        <f t="shared" ref="R81" si="41">SUM(N81:N81)*J80</f>
        <v>0</v>
      </c>
      <c r="S81" s="109">
        <f t="shared" ref="S81" si="42">SUM(O81:O81)*J80</f>
        <v>0</v>
      </c>
      <c r="T81" s="109">
        <f t="shared" si="2"/>
        <v>0</v>
      </c>
      <c r="U81" s="339"/>
      <c r="V81" s="339"/>
      <c r="W81" s="339"/>
      <c r="X81" s="339"/>
      <c r="Y81" s="339"/>
      <c r="Z81" s="352"/>
      <c r="AA81" s="396"/>
      <c r="AB81" s="341"/>
      <c r="AC81" s="398"/>
      <c r="AD81" s="343"/>
      <c r="AE81" s="353"/>
      <c r="AF81" s="347"/>
      <c r="AG81" s="399"/>
    </row>
  </sheetData>
  <sheetProtection algorithmName="SHA-512" hashValue="IUP6u3OEqOrRpK51YigTLuuYwSKum+312izXMdxQaix5toS6DsMKjLeClgR4MCKASAf597pZ/e798ve1fNoo7g==" saltValue="c1l85IFbXDLGjJhfbgrdqA==" spinCount="100000" sheet="1" objects="1" scenarios="1"/>
  <mergeCells count="280">
    <mergeCell ref="B2:C2"/>
    <mergeCell ref="AC78:AC81"/>
    <mergeCell ref="AD78:AD81"/>
    <mergeCell ref="AG78:AG81"/>
    <mergeCell ref="I80:I81"/>
    <mergeCell ref="J80:J81"/>
    <mergeCell ref="AB80:AB81"/>
    <mergeCell ref="V78:V81"/>
    <mergeCell ref="W78:W81"/>
    <mergeCell ref="X78:X81"/>
    <mergeCell ref="Y78:Y81"/>
    <mergeCell ref="AA78:AA81"/>
    <mergeCell ref="AB78:AB79"/>
    <mergeCell ref="F78:F81"/>
    <mergeCell ref="G78:G81"/>
    <mergeCell ref="I78:I79"/>
    <mergeCell ref="J78:J79"/>
    <mergeCell ref="U78:U81"/>
    <mergeCell ref="C78:C81"/>
    <mergeCell ref="D78:D81"/>
    <mergeCell ref="E78:E81"/>
    <mergeCell ref="I72:I73"/>
    <mergeCell ref="J72:J73"/>
    <mergeCell ref="AD62:AD77"/>
    <mergeCell ref="AG62:AG77"/>
    <mergeCell ref="I64:I65"/>
    <mergeCell ref="J64:J65"/>
    <mergeCell ref="I66:I67"/>
    <mergeCell ref="J66:J67"/>
    <mergeCell ref="I68:I69"/>
    <mergeCell ref="J68:J69"/>
    <mergeCell ref="U62:U77"/>
    <mergeCell ref="V62:V77"/>
    <mergeCell ref="W62:W77"/>
    <mergeCell ref="X62:X77"/>
    <mergeCell ref="Y62:Y77"/>
    <mergeCell ref="AA62:AA77"/>
    <mergeCell ref="I62:I63"/>
    <mergeCell ref="J62:J63"/>
    <mergeCell ref="I70:I71"/>
    <mergeCell ref="J70:J71"/>
    <mergeCell ref="I74:I75"/>
    <mergeCell ref="J74:J75"/>
    <mergeCell ref="I76:I77"/>
    <mergeCell ref="J76:J77"/>
    <mergeCell ref="AB62:AB70"/>
    <mergeCell ref="AC62:AC77"/>
    <mergeCell ref="C60:C77"/>
    <mergeCell ref="D60:D69"/>
    <mergeCell ref="E60:E69"/>
    <mergeCell ref="I54:I55"/>
    <mergeCell ref="J54:J55"/>
    <mergeCell ref="F56:F57"/>
    <mergeCell ref="G56:G57"/>
    <mergeCell ref="I56:I57"/>
    <mergeCell ref="J56:J57"/>
    <mergeCell ref="D70:D77"/>
    <mergeCell ref="E70:E77"/>
    <mergeCell ref="F70:F77"/>
    <mergeCell ref="F60:F69"/>
    <mergeCell ref="G60:G69"/>
    <mergeCell ref="I60:I61"/>
    <mergeCell ref="J60:J61"/>
    <mergeCell ref="G70:G77"/>
    <mergeCell ref="C34:C59"/>
    <mergeCell ref="J52:J53"/>
    <mergeCell ref="D54:D59"/>
    <mergeCell ref="E54:E59"/>
    <mergeCell ref="F54:F55"/>
    <mergeCell ref="G54:G55"/>
    <mergeCell ref="G48:G49"/>
    <mergeCell ref="I48:I49"/>
    <mergeCell ref="J48:J49"/>
    <mergeCell ref="F50:F51"/>
    <mergeCell ref="G50:G51"/>
    <mergeCell ref="I50:I51"/>
    <mergeCell ref="J50:J51"/>
    <mergeCell ref="D48:D53"/>
    <mergeCell ref="E48:E53"/>
    <mergeCell ref="F48:F49"/>
    <mergeCell ref="F52:F53"/>
    <mergeCell ref="F58:F59"/>
    <mergeCell ref="G58:G59"/>
    <mergeCell ref="I58:I59"/>
    <mergeCell ref="J58:J59"/>
    <mergeCell ref="J40:J41"/>
    <mergeCell ref="G42:G47"/>
    <mergeCell ref="I42:I43"/>
    <mergeCell ref="J42:J43"/>
    <mergeCell ref="I44:I45"/>
    <mergeCell ref="J44:J45"/>
    <mergeCell ref="I46:I47"/>
    <mergeCell ref="J46:J47"/>
    <mergeCell ref="D42:D47"/>
    <mergeCell ref="E42:E47"/>
    <mergeCell ref="F42:F47"/>
    <mergeCell ref="D34:D41"/>
    <mergeCell ref="E34:E41"/>
    <mergeCell ref="F34:F41"/>
    <mergeCell ref="D32:D33"/>
    <mergeCell ref="E32:E33"/>
    <mergeCell ref="F32:F33"/>
    <mergeCell ref="G34:G41"/>
    <mergeCell ref="I34:I35"/>
    <mergeCell ref="I36:I37"/>
    <mergeCell ref="I38:I39"/>
    <mergeCell ref="I40:I41"/>
    <mergeCell ref="G52:G53"/>
    <mergeCell ref="I52:I53"/>
    <mergeCell ref="H46:H47"/>
    <mergeCell ref="H48:H49"/>
    <mergeCell ref="AC30:AC31"/>
    <mergeCell ref="AD30:AD31"/>
    <mergeCell ref="AG30:AG31"/>
    <mergeCell ref="I30:I31"/>
    <mergeCell ref="J30:J31"/>
    <mergeCell ref="U30:U31"/>
    <mergeCell ref="V30:V31"/>
    <mergeCell ref="W30:W31"/>
    <mergeCell ref="X30:X31"/>
    <mergeCell ref="E26:E27"/>
    <mergeCell ref="F26:F27"/>
    <mergeCell ref="Y22:Y29"/>
    <mergeCell ref="AB22:AB25"/>
    <mergeCell ref="AB28:AB29"/>
    <mergeCell ref="C30:C33"/>
    <mergeCell ref="D30:D31"/>
    <mergeCell ref="E30:E31"/>
    <mergeCell ref="F30:F31"/>
    <mergeCell ref="G30:G31"/>
    <mergeCell ref="H30:H31"/>
    <mergeCell ref="G26:G27"/>
    <mergeCell ref="I26:I27"/>
    <mergeCell ref="J26:J27"/>
    <mergeCell ref="AB26:AB27"/>
    <mergeCell ref="E28:E29"/>
    <mergeCell ref="F28:F29"/>
    <mergeCell ref="G28:G29"/>
    <mergeCell ref="Y30:Y31"/>
    <mergeCell ref="AA30:AA33"/>
    <mergeCell ref="AB30:AB31"/>
    <mergeCell ref="G32:G33"/>
    <mergeCell ref="I32:I33"/>
    <mergeCell ref="J32:J33"/>
    <mergeCell ref="C22:C29"/>
    <mergeCell ref="D22:D23"/>
    <mergeCell ref="E22:E23"/>
    <mergeCell ref="F22:F23"/>
    <mergeCell ref="G22:G23"/>
    <mergeCell ref="I18:I19"/>
    <mergeCell ref="J18:J19"/>
    <mergeCell ref="D20:D21"/>
    <mergeCell ref="E20:E21"/>
    <mergeCell ref="F20:F21"/>
    <mergeCell ref="G20:G21"/>
    <mergeCell ref="I20:I21"/>
    <mergeCell ref="C12:C21"/>
    <mergeCell ref="D24:D25"/>
    <mergeCell ref="E24:E25"/>
    <mergeCell ref="I22:I23"/>
    <mergeCell ref="J22:J23"/>
    <mergeCell ref="I28:I29"/>
    <mergeCell ref="J28:J29"/>
    <mergeCell ref="F24:F25"/>
    <mergeCell ref="G24:G25"/>
    <mergeCell ref="I24:I25"/>
    <mergeCell ref="J24:J25"/>
    <mergeCell ref="D26:D29"/>
    <mergeCell ref="J8:J9"/>
    <mergeCell ref="U8:U10"/>
    <mergeCell ref="V8:V10"/>
    <mergeCell ref="W8:W10"/>
    <mergeCell ref="D18:D19"/>
    <mergeCell ref="E18:E19"/>
    <mergeCell ref="F18:F19"/>
    <mergeCell ref="G18:G19"/>
    <mergeCell ref="F14:F15"/>
    <mergeCell ref="G14:G15"/>
    <mergeCell ref="I14:I15"/>
    <mergeCell ref="J14:J15"/>
    <mergeCell ref="D16:D17"/>
    <mergeCell ref="E16:E17"/>
    <mergeCell ref="F16:F17"/>
    <mergeCell ref="D14:D15"/>
    <mergeCell ref="E14:E15"/>
    <mergeCell ref="F4:F5"/>
    <mergeCell ref="G4:G5"/>
    <mergeCell ref="I4:I5"/>
    <mergeCell ref="F12:F13"/>
    <mergeCell ref="G12:G13"/>
    <mergeCell ref="I12:I13"/>
    <mergeCell ref="D10:D11"/>
    <mergeCell ref="E10:E11"/>
    <mergeCell ref="F10:F11"/>
    <mergeCell ref="H8:H9"/>
    <mergeCell ref="I8:I9"/>
    <mergeCell ref="D8:D9"/>
    <mergeCell ref="E8:E9"/>
    <mergeCell ref="F8:F9"/>
    <mergeCell ref="G10:G11"/>
    <mergeCell ref="H10:H11"/>
    <mergeCell ref="I10:I11"/>
    <mergeCell ref="D12:D13"/>
    <mergeCell ref="E12:E13"/>
    <mergeCell ref="D6:D7"/>
    <mergeCell ref="E6:E7"/>
    <mergeCell ref="F6:F7"/>
    <mergeCell ref="G6:G7"/>
    <mergeCell ref="E2:AG2"/>
    <mergeCell ref="J3:K3"/>
    <mergeCell ref="H50:H51"/>
    <mergeCell ref="H52:H53"/>
    <mergeCell ref="H54:H55"/>
    <mergeCell ref="H56:H57"/>
    <mergeCell ref="H58:H59"/>
    <mergeCell ref="H60:H61"/>
    <mergeCell ref="H62:H63"/>
    <mergeCell ref="AC8:AC10"/>
    <mergeCell ref="AG8:AG10"/>
    <mergeCell ref="AD4:AD10"/>
    <mergeCell ref="AE4:AE81"/>
    <mergeCell ref="AF4:AF81"/>
    <mergeCell ref="J12:J13"/>
    <mergeCell ref="AA12:AA29"/>
    <mergeCell ref="Y8:Y10"/>
    <mergeCell ref="G16:G17"/>
    <mergeCell ref="I16:I17"/>
    <mergeCell ref="J16:J17"/>
    <mergeCell ref="J20:J21"/>
    <mergeCell ref="AC22:AC29"/>
    <mergeCell ref="AD22:AD29"/>
    <mergeCell ref="AG22:AG29"/>
    <mergeCell ref="Z4:Z81"/>
    <mergeCell ref="AA4:AA10"/>
    <mergeCell ref="H6:H7"/>
    <mergeCell ref="I6:I7"/>
    <mergeCell ref="J6:J7"/>
    <mergeCell ref="G8:G9"/>
    <mergeCell ref="H64:H65"/>
    <mergeCell ref="H66:H67"/>
    <mergeCell ref="H68:H69"/>
    <mergeCell ref="H70:H71"/>
    <mergeCell ref="H72:H73"/>
    <mergeCell ref="H74:H75"/>
    <mergeCell ref="H76:H77"/>
    <mergeCell ref="H78:H79"/>
    <mergeCell ref="U22:U29"/>
    <mergeCell ref="V22:V29"/>
    <mergeCell ref="W22:W29"/>
    <mergeCell ref="X22:X29"/>
    <mergeCell ref="J34:J35"/>
    <mergeCell ref="J36:J37"/>
    <mergeCell ref="J38:J39"/>
    <mergeCell ref="H80:H81"/>
    <mergeCell ref="J10:J11"/>
    <mergeCell ref="X8:X10"/>
    <mergeCell ref="A1:AH1"/>
    <mergeCell ref="A4:A81"/>
    <mergeCell ref="B4:B81"/>
    <mergeCell ref="C4:C11"/>
    <mergeCell ref="D4:D5"/>
    <mergeCell ref="E4:E5"/>
    <mergeCell ref="H4:H5"/>
    <mergeCell ref="H12:H13"/>
    <mergeCell ref="H14:H15"/>
    <mergeCell ref="H16:H17"/>
    <mergeCell ref="H18:H19"/>
    <mergeCell ref="H20:H21"/>
    <mergeCell ref="H22:H23"/>
    <mergeCell ref="H24:H25"/>
    <mergeCell ref="H26:H27"/>
    <mergeCell ref="H28:H29"/>
    <mergeCell ref="H32:H33"/>
    <mergeCell ref="H34:H35"/>
    <mergeCell ref="H36:H37"/>
    <mergeCell ref="H38:H39"/>
    <mergeCell ref="H40:H41"/>
    <mergeCell ref="H42:H43"/>
    <mergeCell ref="H44:H45"/>
    <mergeCell ref="J4:J5"/>
  </mergeCells>
  <conditionalFormatting sqref="AB64:AB65">
    <cfRule type="iconSet" priority="2">
      <iconSet iconSet="3Symbols">
        <cfvo type="percent" val="0"/>
        <cfvo type="percent" val="33"/>
        <cfvo type="percent" val="67"/>
      </iconSet>
    </cfRule>
  </conditionalFormatting>
  <conditionalFormatting sqref="AB66:AB67">
    <cfRule type="iconSet" priority="1">
      <iconSet iconSet="3Symbols">
        <cfvo type="percent" val="0"/>
        <cfvo type="percent" val="33"/>
        <cfvo type="percent" val="67"/>
      </iconSet>
    </cfRule>
  </conditionalFormatting>
  <conditionalFormatting sqref="AB77:AB78 AB22:AB24 AB4:AB11 AB26 AB28 AB30 AB62:AB63 AB80 AB68:AB69">
    <cfRule type="iconSet" priority="3">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18"/>
  <sheetViews>
    <sheetView zoomScale="48" zoomScaleNormal="48" workbookViewId="0">
      <pane xSplit="3" ySplit="3" topLeftCell="D4" activePane="bottomRight" state="frozen"/>
      <selection activeCell="B2" sqref="B2:D5"/>
      <selection pane="topRight" activeCell="B2" sqref="B2:D5"/>
      <selection pane="bottomLeft" activeCell="B2" sqref="B2:D5"/>
      <selection pane="bottomRight" activeCell="H4" sqref="H4:H5"/>
    </sheetView>
  </sheetViews>
  <sheetFormatPr baseColWidth="10" defaultColWidth="12.42578125" defaultRowHeight="11.25" outlineLevelCol="2" x14ac:dyDescent="0.2"/>
  <cols>
    <col min="1" max="1" width="27.42578125" style="1" customWidth="1"/>
    <col min="2" max="2" width="36.7109375" style="2" customWidth="1" outlineLevel="1"/>
    <col min="3" max="3" width="37.42578125" style="2" customWidth="1" outlineLevel="1"/>
    <col min="4" max="4" width="29.5703125" style="2" customWidth="1" outlineLevel="1"/>
    <col min="5" max="5" width="36.42578125" style="4" customWidth="1"/>
    <col min="6" max="6" width="20" style="4" customWidth="1"/>
    <col min="7" max="7" width="27.28515625" style="4" customWidth="1"/>
    <col min="8" max="8" width="18.42578125" style="2" customWidth="1" outlineLevel="1"/>
    <col min="9" max="9" width="45.42578125" style="33" customWidth="1"/>
    <col min="10" max="10" width="9.28515625" style="4" customWidth="1"/>
    <col min="11" max="11" width="8.28515625" style="4" customWidth="1"/>
    <col min="12" max="14" width="8.42578125" style="2" customWidth="1"/>
    <col min="15" max="15" width="10" style="2" customWidth="1"/>
    <col min="16" max="16" width="12.42578125" style="2" customWidth="1"/>
    <col min="17" max="18" width="11" style="2" customWidth="1"/>
    <col min="19" max="19" width="12" style="2" customWidth="1"/>
    <col min="20" max="20" width="13.7109375" style="2" customWidth="1"/>
    <col min="21" max="21" width="10.42578125" style="2" customWidth="1"/>
    <col min="22" max="22" width="9.7109375" style="2" customWidth="1"/>
    <col min="23" max="23" width="10.28515625" style="2" customWidth="1"/>
    <col min="24" max="24" width="9.7109375" style="2" customWidth="1"/>
    <col min="25" max="25" width="10.42578125" style="2" customWidth="1"/>
    <col min="26" max="26" width="12.42578125" style="3" customWidth="1"/>
    <col min="27" max="27" width="20" style="3" customWidth="1"/>
    <col min="28" max="28" width="24.7109375" style="13" customWidth="1" outlineLevel="1"/>
    <col min="29" max="29" width="15.28515625" style="14" customWidth="1" outlineLevel="1"/>
    <col min="30" max="30" width="18.42578125" style="13" customWidth="1" outlineLevel="1"/>
    <col min="31" max="31" width="16.7109375" style="14" customWidth="1" outlineLevel="1"/>
    <col min="32" max="32" width="17" style="9" customWidth="1"/>
    <col min="33" max="33" width="44" style="1" customWidth="1" outlineLevel="2"/>
    <col min="34" max="34" width="23.7109375" style="1" customWidth="1"/>
    <col min="35" max="16384" width="12.42578125" style="1"/>
  </cols>
  <sheetData>
    <row r="1" spans="1:72" ht="311.25" customHeight="1" thickBot="1" x14ac:dyDescent="0.25">
      <c r="A1" s="224" t="s">
        <v>918</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row>
    <row r="2" spans="1:72" s="35" customFormat="1" ht="30" customHeight="1" thickBot="1" x14ac:dyDescent="0.25">
      <c r="A2" s="102" t="s">
        <v>0</v>
      </c>
      <c r="B2" s="275" t="s">
        <v>679</v>
      </c>
      <c r="C2" s="276"/>
      <c r="D2" s="113" t="s">
        <v>910</v>
      </c>
      <c r="E2" s="400">
        <v>2023</v>
      </c>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2"/>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122"/>
      <c r="BL2" s="122"/>
      <c r="BM2" s="122"/>
      <c r="BN2" s="122"/>
      <c r="BO2" s="122"/>
      <c r="BP2" s="122"/>
      <c r="BQ2" s="122"/>
      <c r="BR2" s="122"/>
      <c r="BS2" s="122"/>
      <c r="BT2" s="122"/>
    </row>
    <row r="3" spans="1:72" s="35" customFormat="1" ht="63" customHeight="1" x14ac:dyDescent="0.2">
      <c r="A3" s="115" t="s">
        <v>1</v>
      </c>
      <c r="B3" s="115" t="s">
        <v>2</v>
      </c>
      <c r="C3" s="115" t="s">
        <v>3</v>
      </c>
      <c r="D3" s="213" t="s">
        <v>4</v>
      </c>
      <c r="E3" s="116" t="s">
        <v>5</v>
      </c>
      <c r="F3" s="117" t="s">
        <v>6</v>
      </c>
      <c r="G3" s="117" t="s">
        <v>7</v>
      </c>
      <c r="H3" s="118" t="s">
        <v>8</v>
      </c>
      <c r="I3" s="119" t="s">
        <v>9</v>
      </c>
      <c r="J3" s="408" t="s">
        <v>10</v>
      </c>
      <c r="K3" s="408"/>
      <c r="L3" s="78">
        <v>44986</v>
      </c>
      <c r="M3" s="78">
        <v>45078</v>
      </c>
      <c r="N3" s="78">
        <v>45170</v>
      </c>
      <c r="O3" s="78">
        <v>45261</v>
      </c>
      <c r="P3" s="74" t="s">
        <v>11</v>
      </c>
      <c r="Q3" s="74" t="s">
        <v>12</v>
      </c>
      <c r="R3" s="74" t="s">
        <v>13</v>
      </c>
      <c r="S3" s="74" t="s">
        <v>14</v>
      </c>
      <c r="T3" s="74" t="s">
        <v>15</v>
      </c>
      <c r="U3" s="74" t="s">
        <v>16</v>
      </c>
      <c r="V3" s="74" t="s">
        <v>17</v>
      </c>
      <c r="W3" s="74" t="s">
        <v>18</v>
      </c>
      <c r="X3" s="74" t="s">
        <v>19</v>
      </c>
      <c r="Y3" s="74" t="s">
        <v>20</v>
      </c>
      <c r="Z3" s="77" t="s">
        <v>21</v>
      </c>
      <c r="AA3" s="77" t="s">
        <v>22</v>
      </c>
      <c r="AB3" s="74" t="s">
        <v>23</v>
      </c>
      <c r="AC3" s="74" t="s">
        <v>24</v>
      </c>
      <c r="AD3" s="74" t="s">
        <v>25</v>
      </c>
      <c r="AE3" s="74" t="s">
        <v>26</v>
      </c>
      <c r="AF3" s="77" t="s">
        <v>27</v>
      </c>
      <c r="AG3" s="75" t="s">
        <v>28</v>
      </c>
      <c r="AH3" s="77" t="s">
        <v>29</v>
      </c>
    </row>
    <row r="4" spans="1:72" ht="50.1" customHeight="1" x14ac:dyDescent="0.2">
      <c r="A4" s="428" t="s">
        <v>688</v>
      </c>
      <c r="B4" s="410" t="s">
        <v>708</v>
      </c>
      <c r="C4" s="298" t="s">
        <v>30</v>
      </c>
      <c r="D4" s="298" t="s">
        <v>31</v>
      </c>
      <c r="E4" s="298" t="s">
        <v>32</v>
      </c>
      <c r="F4" s="298" t="s">
        <v>33</v>
      </c>
      <c r="G4" s="406" t="s">
        <v>34</v>
      </c>
      <c r="H4" s="406"/>
      <c r="I4" s="409" t="s">
        <v>35</v>
      </c>
      <c r="J4" s="333">
        <v>0.15</v>
      </c>
      <c r="K4" s="15" t="s">
        <v>36</v>
      </c>
      <c r="L4" s="16">
        <v>1</v>
      </c>
      <c r="M4" s="16">
        <v>1</v>
      </c>
      <c r="N4" s="16">
        <v>1</v>
      </c>
      <c r="O4" s="16">
        <v>1</v>
      </c>
      <c r="P4" s="17">
        <f t="shared" ref="P4" si="0">SUM(L4:L4)*J4</f>
        <v>0.15</v>
      </c>
      <c r="Q4" s="17">
        <f t="shared" ref="Q4" si="1">SUM(M4:M4)*J4</f>
        <v>0.15</v>
      </c>
      <c r="R4" s="17">
        <f t="shared" ref="R4" si="2">SUM(N4:N4)*J4</f>
        <v>0.15</v>
      </c>
      <c r="S4" s="17">
        <f t="shared" ref="S4" si="3">SUM(O4:O4)*J4</f>
        <v>0.15</v>
      </c>
      <c r="T4" s="17">
        <f t="shared" ref="T4" si="4">MAX(P4:S4)</f>
        <v>0.15</v>
      </c>
      <c r="U4" s="417">
        <f>+P5+P7+P9+P11</f>
        <v>0</v>
      </c>
      <c r="V4" s="417">
        <f>+Q5+Q7+Q9+Q11</f>
        <v>0</v>
      </c>
      <c r="W4" s="417">
        <f>+R5+R7+R9+R11</f>
        <v>0</v>
      </c>
      <c r="X4" s="417">
        <f>+S5+S7+S9+S11</f>
        <v>0</v>
      </c>
      <c r="Y4" s="417">
        <f>MAX(U4:X11)</f>
        <v>0</v>
      </c>
      <c r="Z4" s="252"/>
      <c r="AA4" s="421"/>
      <c r="AB4" s="244" t="str">
        <f>+IF(L5&gt;L4,"SUPERADA",IF(L5=L4,"EQUILIBRADA",IF(L5&lt;L4,"PARA MEJORAR")))</f>
        <v>PARA MEJORAR</v>
      </c>
      <c r="AC4" s="421"/>
      <c r="AD4" s="412" t="str">
        <f>IF(COUNTIF(AC4:AC86,"PARA MEJORAR")&gt;=1,"PARA MEJORAR","BIEN")</f>
        <v>BIEN</v>
      </c>
      <c r="AE4" s="421" t="str">
        <f>IF(COUNTIF(AD4:AD96,"PARA MEJORAR")&gt;=1,"PARA MEJORAR","BIEN")</f>
        <v>BIEN</v>
      </c>
      <c r="AF4" s="247"/>
      <c r="AG4" s="416"/>
      <c r="AH4" s="21"/>
    </row>
    <row r="5" spans="1:72" ht="50.1" customHeight="1" x14ac:dyDescent="0.2">
      <c r="A5" s="428"/>
      <c r="B5" s="410"/>
      <c r="C5" s="298"/>
      <c r="D5" s="298"/>
      <c r="E5" s="298"/>
      <c r="F5" s="298"/>
      <c r="G5" s="406"/>
      <c r="H5" s="406"/>
      <c r="I5" s="409"/>
      <c r="J5" s="333"/>
      <c r="K5" s="65" t="s">
        <v>37</v>
      </c>
      <c r="L5" s="66">
        <v>0</v>
      </c>
      <c r="M5" s="66">
        <v>0</v>
      </c>
      <c r="N5" s="66">
        <v>0</v>
      </c>
      <c r="O5" s="66">
        <v>0</v>
      </c>
      <c r="P5" s="17">
        <f>SUM(L5:L5)*J5</f>
        <v>0</v>
      </c>
      <c r="Q5" s="17">
        <f>SUM(M5:M5)*J5</f>
        <v>0</v>
      </c>
      <c r="R5" s="67">
        <f>SUM(N5:N5)*J4</f>
        <v>0</v>
      </c>
      <c r="S5" s="67">
        <f>SUM(O5:O5)*J4</f>
        <v>0</v>
      </c>
      <c r="T5" s="67">
        <f>MAX(P5:S5)</f>
        <v>0</v>
      </c>
      <c r="U5" s="417"/>
      <c r="V5" s="417"/>
      <c r="W5" s="417"/>
      <c r="X5" s="417"/>
      <c r="Y5" s="417"/>
      <c r="Z5" s="252"/>
      <c r="AA5" s="421"/>
      <c r="AB5" s="244"/>
      <c r="AC5" s="421"/>
      <c r="AD5" s="412"/>
      <c r="AE5" s="421"/>
      <c r="AF5" s="247"/>
      <c r="AG5" s="416"/>
      <c r="AH5" s="21"/>
    </row>
    <row r="6" spans="1:72" ht="50.1" customHeight="1" x14ac:dyDescent="0.2">
      <c r="A6" s="428"/>
      <c r="B6" s="410"/>
      <c r="C6" s="298"/>
      <c r="D6" s="298"/>
      <c r="E6" s="298"/>
      <c r="F6" s="298"/>
      <c r="G6" s="407" t="s">
        <v>38</v>
      </c>
      <c r="H6" s="414"/>
      <c r="I6" s="409" t="s">
        <v>39</v>
      </c>
      <c r="J6" s="333">
        <v>0.15</v>
      </c>
      <c r="K6" s="15" t="s">
        <v>36</v>
      </c>
      <c r="L6" s="16">
        <v>0.05</v>
      </c>
      <c r="M6" s="16">
        <v>0.25</v>
      </c>
      <c r="N6" s="16">
        <v>0.45</v>
      </c>
      <c r="O6" s="16">
        <v>1</v>
      </c>
      <c r="P6" s="17">
        <f t="shared" ref="P6" si="5">SUM(L6:L6)*J6</f>
        <v>7.4999999999999997E-3</v>
      </c>
      <c r="Q6" s="17">
        <f t="shared" ref="Q6" si="6">SUM(M6:M6)*J6</f>
        <v>3.7499999999999999E-2</v>
      </c>
      <c r="R6" s="17">
        <f t="shared" ref="R6" si="7">SUM(N6:N6)*J6</f>
        <v>6.7500000000000004E-2</v>
      </c>
      <c r="S6" s="17">
        <f t="shared" ref="S6" si="8">SUM(O6:O6)*J6</f>
        <v>0.15</v>
      </c>
      <c r="T6" s="17">
        <f t="shared" ref="T6" si="9">MAX(P6:S6)</f>
        <v>0.15</v>
      </c>
      <c r="U6" s="417"/>
      <c r="V6" s="417"/>
      <c r="W6" s="417"/>
      <c r="X6" s="417"/>
      <c r="Y6" s="417"/>
      <c r="Z6" s="252"/>
      <c r="AA6" s="421"/>
      <c r="AB6" s="244" t="str">
        <f>+IF(L7&gt;L6,"SUPERADA",IF(L7=L6,"EQUILIBRADA",IF(L7&lt;L6,"PARA MEJORAR")))</f>
        <v>PARA MEJORAR</v>
      </c>
      <c r="AC6" s="421"/>
      <c r="AD6" s="412"/>
      <c r="AE6" s="421"/>
      <c r="AF6" s="247"/>
      <c r="AG6" s="416"/>
      <c r="AH6" s="21"/>
    </row>
    <row r="7" spans="1:72" ht="50.1" customHeight="1" x14ac:dyDescent="0.2">
      <c r="A7" s="428"/>
      <c r="B7" s="410"/>
      <c r="C7" s="298"/>
      <c r="D7" s="298"/>
      <c r="E7" s="298"/>
      <c r="F7" s="298"/>
      <c r="G7" s="407"/>
      <c r="H7" s="414"/>
      <c r="I7" s="409"/>
      <c r="J7" s="333"/>
      <c r="K7" s="65" t="s">
        <v>37</v>
      </c>
      <c r="L7" s="66">
        <v>0</v>
      </c>
      <c r="M7" s="66">
        <v>0</v>
      </c>
      <c r="N7" s="66">
        <v>0</v>
      </c>
      <c r="O7" s="66">
        <v>0</v>
      </c>
      <c r="P7" s="67">
        <f t="shared" ref="P7" si="10">SUM(L7:L7)*J6</f>
        <v>0</v>
      </c>
      <c r="Q7" s="67">
        <f t="shared" ref="Q7" si="11">SUM(M7:M7)*J6</f>
        <v>0</v>
      </c>
      <c r="R7" s="67">
        <f t="shared" ref="R7" si="12">SUM(N7:N7)*J6</f>
        <v>0</v>
      </c>
      <c r="S7" s="67">
        <f t="shared" ref="S7" si="13">SUM(O7:O7)*J6</f>
        <v>0</v>
      </c>
      <c r="T7" s="67">
        <f t="shared" ref="T7:T15" si="14">MAX(P7:S7)</f>
        <v>0</v>
      </c>
      <c r="U7" s="417"/>
      <c r="V7" s="417"/>
      <c r="W7" s="417"/>
      <c r="X7" s="417"/>
      <c r="Y7" s="417"/>
      <c r="Z7" s="252"/>
      <c r="AA7" s="421"/>
      <c r="AB7" s="244"/>
      <c r="AC7" s="421"/>
      <c r="AD7" s="412"/>
      <c r="AE7" s="421"/>
      <c r="AF7" s="247"/>
      <c r="AG7" s="416"/>
      <c r="AH7" s="21"/>
    </row>
    <row r="8" spans="1:72" ht="50.1" customHeight="1" x14ac:dyDescent="0.2">
      <c r="A8" s="428"/>
      <c r="B8" s="410"/>
      <c r="C8" s="298"/>
      <c r="D8" s="298"/>
      <c r="E8" s="298"/>
      <c r="F8" s="298"/>
      <c r="G8" s="407" t="s">
        <v>40</v>
      </c>
      <c r="H8" s="414"/>
      <c r="I8" s="409" t="s">
        <v>41</v>
      </c>
      <c r="J8" s="333">
        <v>0.4</v>
      </c>
      <c r="K8" s="15" t="s">
        <v>36</v>
      </c>
      <c r="L8" s="16">
        <v>0.03</v>
      </c>
      <c r="M8" s="16">
        <v>0.27</v>
      </c>
      <c r="N8" s="16">
        <v>0.45</v>
      </c>
      <c r="O8" s="16">
        <v>1</v>
      </c>
      <c r="P8" s="17">
        <f t="shared" ref="P8" si="15">SUM(L8:L8)*J8</f>
        <v>1.2E-2</v>
      </c>
      <c r="Q8" s="17">
        <f t="shared" ref="Q8" si="16">SUM(M8:M8)*J8</f>
        <v>0.10800000000000001</v>
      </c>
      <c r="R8" s="17">
        <f t="shared" ref="R8" si="17">SUM(N8:N8)*J8</f>
        <v>0.18000000000000002</v>
      </c>
      <c r="S8" s="17">
        <f t="shared" ref="S8" si="18">SUM(O8:O8)*J8</f>
        <v>0.4</v>
      </c>
      <c r="T8" s="17">
        <f t="shared" si="14"/>
        <v>0.4</v>
      </c>
      <c r="U8" s="417"/>
      <c r="V8" s="417"/>
      <c r="W8" s="417"/>
      <c r="X8" s="417"/>
      <c r="Y8" s="417"/>
      <c r="Z8" s="252"/>
      <c r="AA8" s="421"/>
      <c r="AB8" s="244" t="str">
        <f t="shared" ref="AB8" si="19">+IF(L9&gt;L8,"SUPERADA",IF(L9=L8,"EQUILIBRADA",IF(L9&lt;L8,"PARA MEJORAR")))</f>
        <v>PARA MEJORAR</v>
      </c>
      <c r="AC8" s="421"/>
      <c r="AD8" s="412"/>
      <c r="AE8" s="421"/>
      <c r="AF8" s="247"/>
      <c r="AG8" s="416"/>
      <c r="AH8" s="21"/>
    </row>
    <row r="9" spans="1:72" ht="50.1" customHeight="1" x14ac:dyDescent="0.2">
      <c r="A9" s="428"/>
      <c r="B9" s="410"/>
      <c r="C9" s="298"/>
      <c r="D9" s="298"/>
      <c r="E9" s="298"/>
      <c r="F9" s="298"/>
      <c r="G9" s="407"/>
      <c r="H9" s="414"/>
      <c r="I9" s="409"/>
      <c r="J9" s="333"/>
      <c r="K9" s="65" t="s">
        <v>37</v>
      </c>
      <c r="L9" s="66">
        <v>0</v>
      </c>
      <c r="M9" s="66">
        <v>0</v>
      </c>
      <c r="N9" s="66">
        <v>0</v>
      </c>
      <c r="O9" s="66">
        <v>0</v>
      </c>
      <c r="P9" s="67">
        <f t="shared" ref="P9" si="20">SUM(L9:L9)*J8</f>
        <v>0</v>
      </c>
      <c r="Q9" s="67">
        <f t="shared" ref="Q9" si="21">SUM(M9:M9)*J8</f>
        <v>0</v>
      </c>
      <c r="R9" s="67">
        <f t="shared" ref="R9" si="22">SUM(N9:N9)*J8</f>
        <v>0</v>
      </c>
      <c r="S9" s="67">
        <f t="shared" ref="S9" si="23">SUM(O9:O9)*J8</f>
        <v>0</v>
      </c>
      <c r="T9" s="67">
        <f t="shared" si="14"/>
        <v>0</v>
      </c>
      <c r="U9" s="417"/>
      <c r="V9" s="417"/>
      <c r="W9" s="417"/>
      <c r="X9" s="417"/>
      <c r="Y9" s="417"/>
      <c r="Z9" s="252"/>
      <c r="AA9" s="421"/>
      <c r="AB9" s="244"/>
      <c r="AC9" s="421"/>
      <c r="AD9" s="412"/>
      <c r="AE9" s="421"/>
      <c r="AF9" s="247"/>
      <c r="AG9" s="416"/>
      <c r="AH9" s="21"/>
    </row>
    <row r="10" spans="1:72" ht="50.1" customHeight="1" x14ac:dyDescent="0.2">
      <c r="A10" s="428"/>
      <c r="B10" s="410"/>
      <c r="C10" s="298"/>
      <c r="D10" s="298"/>
      <c r="E10" s="298"/>
      <c r="F10" s="298"/>
      <c r="G10" s="407" t="s">
        <v>42</v>
      </c>
      <c r="H10" s="414"/>
      <c r="I10" s="409" t="s">
        <v>43</v>
      </c>
      <c r="J10" s="333">
        <v>0.15</v>
      </c>
      <c r="K10" s="15" t="s">
        <v>36</v>
      </c>
      <c r="L10" s="16">
        <v>0</v>
      </c>
      <c r="M10" s="16">
        <v>0</v>
      </c>
      <c r="N10" s="16">
        <v>0.5</v>
      </c>
      <c r="O10" s="16">
        <v>1</v>
      </c>
      <c r="P10" s="17">
        <f t="shared" ref="P10" si="24">SUM(L10:L10)*J10</f>
        <v>0</v>
      </c>
      <c r="Q10" s="17">
        <f t="shared" ref="Q10" si="25">SUM(M10:M10)*J10</f>
        <v>0</v>
      </c>
      <c r="R10" s="17">
        <f t="shared" ref="R10" si="26">SUM(N10:N10)*J10</f>
        <v>7.4999999999999997E-2</v>
      </c>
      <c r="S10" s="17">
        <f t="shared" ref="S10" si="27">SUM(O10:O10)*J10</f>
        <v>0.15</v>
      </c>
      <c r="T10" s="17">
        <f t="shared" si="14"/>
        <v>0.15</v>
      </c>
      <c r="U10" s="417"/>
      <c r="V10" s="417"/>
      <c r="W10" s="417"/>
      <c r="X10" s="417"/>
      <c r="Y10" s="417"/>
      <c r="Z10" s="252"/>
      <c r="AA10" s="421"/>
      <c r="AB10" s="244" t="str">
        <f t="shared" ref="AB10" si="28">+IF(L11&gt;L10,"SUPERADA",IF(L11=L10,"EQUILIBRADA",IF(L11&lt;L10,"PARA MEJORAR")))</f>
        <v>EQUILIBRADA</v>
      </c>
      <c r="AC10" s="421"/>
      <c r="AD10" s="412"/>
      <c r="AE10" s="421"/>
      <c r="AF10" s="247"/>
      <c r="AG10" s="416"/>
      <c r="AH10" s="21"/>
    </row>
    <row r="11" spans="1:72" ht="50.1" customHeight="1" x14ac:dyDescent="0.2">
      <c r="A11" s="428"/>
      <c r="B11" s="410"/>
      <c r="C11" s="298"/>
      <c r="D11" s="298"/>
      <c r="E11" s="298"/>
      <c r="F11" s="298"/>
      <c r="G11" s="407"/>
      <c r="H11" s="414"/>
      <c r="I11" s="409"/>
      <c r="J11" s="333"/>
      <c r="K11" s="65" t="s">
        <v>37</v>
      </c>
      <c r="L11" s="66">
        <v>0</v>
      </c>
      <c r="M11" s="66">
        <v>0</v>
      </c>
      <c r="N11" s="66">
        <v>0</v>
      </c>
      <c r="O11" s="66">
        <v>0</v>
      </c>
      <c r="P11" s="67">
        <f t="shared" ref="P11" si="29">SUM(L11:L11)*J10</f>
        <v>0</v>
      </c>
      <c r="Q11" s="67">
        <f t="shared" ref="Q11" si="30">SUM(M11:M11)*J10</f>
        <v>0</v>
      </c>
      <c r="R11" s="67">
        <f t="shared" ref="R11" si="31">SUM(N11:N11)*J10</f>
        <v>0</v>
      </c>
      <c r="S11" s="67">
        <f t="shared" ref="S11" si="32">SUM(O11:O11)*J10</f>
        <v>0</v>
      </c>
      <c r="T11" s="67">
        <f t="shared" si="14"/>
        <v>0</v>
      </c>
      <c r="U11" s="417"/>
      <c r="V11" s="417"/>
      <c r="W11" s="417"/>
      <c r="X11" s="417"/>
      <c r="Y11" s="417"/>
      <c r="Z11" s="252"/>
      <c r="AA11" s="421"/>
      <c r="AB11" s="244"/>
      <c r="AC11" s="421"/>
      <c r="AD11" s="412"/>
      <c r="AE11" s="421"/>
      <c r="AF11" s="247"/>
      <c r="AG11" s="416"/>
      <c r="AH11" s="21"/>
    </row>
    <row r="12" spans="1:72" ht="50.1" customHeight="1" x14ac:dyDescent="0.2">
      <c r="A12" s="428"/>
      <c r="B12" s="410"/>
      <c r="C12" s="298"/>
      <c r="D12" s="298"/>
      <c r="E12" s="298"/>
      <c r="F12" s="298"/>
      <c r="G12" s="407" t="s">
        <v>44</v>
      </c>
      <c r="H12" s="415"/>
      <c r="I12" s="404" t="s">
        <v>45</v>
      </c>
      <c r="J12" s="333">
        <v>0.15</v>
      </c>
      <c r="K12" s="15" t="s">
        <v>36</v>
      </c>
      <c r="L12" s="16">
        <v>0</v>
      </c>
      <c r="M12" s="16">
        <v>0</v>
      </c>
      <c r="N12" s="16">
        <v>0</v>
      </c>
      <c r="O12" s="16">
        <v>1</v>
      </c>
      <c r="P12" s="17">
        <f t="shared" ref="P12" si="33">SUM(L12:L12)*J12</f>
        <v>0</v>
      </c>
      <c r="Q12" s="17">
        <f t="shared" ref="Q12" si="34">SUM(M12:M12)*J12</f>
        <v>0</v>
      </c>
      <c r="R12" s="17">
        <f t="shared" ref="R12" si="35">SUM(N12:N12)*J12</f>
        <v>0</v>
      </c>
      <c r="S12" s="17">
        <f t="shared" ref="S12" si="36">SUM(O12:O12)*J12</f>
        <v>0.15</v>
      </c>
      <c r="T12" s="17">
        <f t="shared" si="14"/>
        <v>0.15</v>
      </c>
      <c r="U12" s="417"/>
      <c r="V12" s="417"/>
      <c r="W12" s="417"/>
      <c r="X12" s="417"/>
      <c r="Y12" s="417"/>
      <c r="Z12" s="252"/>
      <c r="AA12" s="421"/>
      <c r="AB12" s="244" t="str">
        <f t="shared" ref="AB12:AB74" si="37">+IF(L13&gt;L12,"SUPERADA",IF(L13=L12,"EQUILIBRADA",IF(L13&lt;L12,"PARA MEJORAR")))</f>
        <v>EQUILIBRADA</v>
      </c>
      <c r="AC12" s="421"/>
      <c r="AD12" s="412"/>
      <c r="AE12" s="421"/>
      <c r="AF12" s="247"/>
      <c r="AG12" s="416"/>
      <c r="AH12" s="21"/>
    </row>
    <row r="13" spans="1:72" ht="51.75" customHeight="1" x14ac:dyDescent="0.2">
      <c r="A13" s="428"/>
      <c r="B13" s="410"/>
      <c r="C13" s="298"/>
      <c r="D13" s="298"/>
      <c r="E13" s="298"/>
      <c r="F13" s="298"/>
      <c r="G13" s="407"/>
      <c r="H13" s="415"/>
      <c r="I13" s="404"/>
      <c r="J13" s="333"/>
      <c r="K13" s="65" t="s">
        <v>37</v>
      </c>
      <c r="L13" s="66">
        <v>0</v>
      </c>
      <c r="M13" s="66">
        <v>0</v>
      </c>
      <c r="N13" s="66">
        <v>0</v>
      </c>
      <c r="O13" s="66">
        <v>0</v>
      </c>
      <c r="P13" s="67">
        <f t="shared" ref="P13" si="38">SUM(L13:L13)*J12</f>
        <v>0</v>
      </c>
      <c r="Q13" s="67">
        <f t="shared" ref="Q13" si="39">SUM(M13:M13)*J12</f>
        <v>0</v>
      </c>
      <c r="R13" s="67">
        <f t="shared" ref="R13" si="40">SUM(N13:N13)*J12</f>
        <v>0</v>
      </c>
      <c r="S13" s="67">
        <f t="shared" ref="S13" si="41">SUM(O13:O13)*J12</f>
        <v>0</v>
      </c>
      <c r="T13" s="67">
        <f t="shared" si="14"/>
        <v>0</v>
      </c>
      <c r="U13" s="417"/>
      <c r="V13" s="417"/>
      <c r="W13" s="417"/>
      <c r="X13" s="417"/>
      <c r="Y13" s="417"/>
      <c r="Z13" s="252"/>
      <c r="AA13" s="421"/>
      <c r="AB13" s="244"/>
      <c r="AC13" s="421"/>
      <c r="AD13" s="412"/>
      <c r="AE13" s="421"/>
      <c r="AF13" s="247"/>
      <c r="AG13" s="416"/>
      <c r="AH13" s="21"/>
    </row>
    <row r="14" spans="1:72" ht="50.1" customHeight="1" x14ac:dyDescent="0.2">
      <c r="A14" s="428"/>
      <c r="B14" s="410"/>
      <c r="C14" s="405" t="s">
        <v>46</v>
      </c>
      <c r="D14" s="298" t="s">
        <v>47</v>
      </c>
      <c r="E14" s="298" t="s">
        <v>48</v>
      </c>
      <c r="F14" s="299" t="s">
        <v>709</v>
      </c>
      <c r="G14" s="403" t="s">
        <v>592</v>
      </c>
      <c r="H14" s="403"/>
      <c r="I14" s="404" t="s">
        <v>49</v>
      </c>
      <c r="J14" s="333">
        <v>0</v>
      </c>
      <c r="K14" s="15" t="s">
        <v>36</v>
      </c>
      <c r="L14" s="16">
        <v>0</v>
      </c>
      <c r="M14" s="16">
        <v>0</v>
      </c>
      <c r="N14" s="16">
        <v>0</v>
      </c>
      <c r="O14" s="16">
        <v>0</v>
      </c>
      <c r="P14" s="17">
        <f t="shared" ref="P14" si="42">SUM(L14:L14)*J14</f>
        <v>0</v>
      </c>
      <c r="Q14" s="17">
        <f t="shared" ref="Q14" si="43">SUM(M14:M14)*J14</f>
        <v>0</v>
      </c>
      <c r="R14" s="17">
        <f t="shared" ref="R14" si="44">SUM(N14:N14)*J14</f>
        <v>0</v>
      </c>
      <c r="S14" s="17">
        <f t="shared" ref="S14" si="45">SUM(O14:O14)*J14</f>
        <v>0</v>
      </c>
      <c r="T14" s="17">
        <f t="shared" si="14"/>
        <v>0</v>
      </c>
      <c r="U14" s="34">
        <f>+P13+P15+P17+P19+P21+P23</f>
        <v>0</v>
      </c>
      <c r="V14" s="34">
        <f>+Q13+Q15+Q17+Q19+Q21+Q23</f>
        <v>0</v>
      </c>
      <c r="W14" s="34">
        <f>+R13+R15+R17+R19+R21+R23</f>
        <v>0</v>
      </c>
      <c r="X14" s="34">
        <f>+S13+S15+S17+S19+S21+S23</f>
        <v>0</v>
      </c>
      <c r="Y14" s="34">
        <f>MAX(U12:X23)</f>
        <v>0</v>
      </c>
      <c r="Z14" s="252"/>
      <c r="AA14" s="22"/>
      <c r="AB14" s="244" t="str">
        <f t="shared" si="37"/>
        <v>EQUILIBRADA</v>
      </c>
      <c r="AC14" s="418" t="str">
        <f>IF(COUNTIF(AB12:AB23,"PARA MEJORAR")&gt;1,"PARA MEJORAR","BIEN")</f>
        <v>BIEN</v>
      </c>
      <c r="AD14" s="412"/>
      <c r="AE14" s="421"/>
      <c r="AF14" s="247"/>
      <c r="AG14" s="23"/>
      <c r="AH14" s="21"/>
    </row>
    <row r="15" spans="1:72" ht="50.1" customHeight="1" x14ac:dyDescent="0.2">
      <c r="A15" s="428"/>
      <c r="B15" s="410"/>
      <c r="C15" s="405"/>
      <c r="D15" s="298"/>
      <c r="E15" s="298"/>
      <c r="F15" s="299"/>
      <c r="G15" s="403"/>
      <c r="H15" s="403"/>
      <c r="I15" s="404"/>
      <c r="J15" s="333"/>
      <c r="K15" s="65" t="s">
        <v>37</v>
      </c>
      <c r="L15" s="66">
        <v>0</v>
      </c>
      <c r="M15" s="66">
        <v>0</v>
      </c>
      <c r="N15" s="66">
        <v>0</v>
      </c>
      <c r="O15" s="66">
        <v>0</v>
      </c>
      <c r="P15" s="67">
        <f t="shared" ref="P15" si="46">SUM(L15:L15)*J14</f>
        <v>0</v>
      </c>
      <c r="Q15" s="67">
        <f t="shared" ref="Q15" si="47">SUM(M15:M15)*J14</f>
        <v>0</v>
      </c>
      <c r="R15" s="67">
        <f t="shared" ref="R15" si="48">SUM(N15:N15)*J14</f>
        <v>0</v>
      </c>
      <c r="S15" s="67">
        <f t="shared" ref="S15" si="49">SUM(O15:O15)*J14</f>
        <v>0</v>
      </c>
      <c r="T15" s="67">
        <f t="shared" si="14"/>
        <v>0</v>
      </c>
      <c r="U15" s="34">
        <f t="shared" ref="U15:X15" si="50">+P14+P16+P18+P20+P22+P24</f>
        <v>0</v>
      </c>
      <c r="V15" s="34">
        <f t="shared" si="50"/>
        <v>0</v>
      </c>
      <c r="W15" s="34">
        <f t="shared" si="50"/>
        <v>0</v>
      </c>
      <c r="X15" s="34">
        <f t="shared" si="50"/>
        <v>0</v>
      </c>
      <c r="Y15" s="34">
        <f>MAX(U13:X24)</f>
        <v>0</v>
      </c>
      <c r="Z15" s="252"/>
      <c r="AA15" s="22"/>
      <c r="AB15" s="244"/>
      <c r="AC15" s="418"/>
      <c r="AD15" s="412"/>
      <c r="AE15" s="421"/>
      <c r="AF15" s="247"/>
      <c r="AG15" s="23"/>
      <c r="AH15" s="21"/>
    </row>
    <row r="16" spans="1:72" ht="50.1" customHeight="1" x14ac:dyDescent="0.2">
      <c r="A16" s="428"/>
      <c r="B16" s="410"/>
      <c r="C16" s="405"/>
      <c r="D16" s="298"/>
      <c r="E16" s="298"/>
      <c r="F16" s="299"/>
      <c r="G16" s="403" t="s">
        <v>593</v>
      </c>
      <c r="H16" s="403"/>
      <c r="I16" s="404" t="s">
        <v>50</v>
      </c>
      <c r="J16" s="333">
        <v>0</v>
      </c>
      <c r="K16" s="15" t="s">
        <v>36</v>
      </c>
      <c r="L16" s="16">
        <v>0</v>
      </c>
      <c r="M16" s="16">
        <v>0</v>
      </c>
      <c r="N16" s="16">
        <v>0</v>
      </c>
      <c r="O16" s="16">
        <v>0</v>
      </c>
      <c r="P16" s="17">
        <f t="shared" ref="P16" si="51">SUM(L16:L16)*J16</f>
        <v>0</v>
      </c>
      <c r="Q16" s="17">
        <f t="shared" ref="Q16" si="52">SUM(M16:M16)*J16</f>
        <v>0</v>
      </c>
      <c r="R16" s="17">
        <f t="shared" ref="R16" si="53">SUM(N16:N16)*J16</f>
        <v>0</v>
      </c>
      <c r="S16" s="17">
        <f t="shared" ref="S16" si="54">SUM(O16:O16)*J16</f>
        <v>0</v>
      </c>
      <c r="T16" s="17">
        <f t="shared" ref="T16:T79" si="55">MAX(P16:S16)</f>
        <v>0</v>
      </c>
      <c r="U16" s="34">
        <f t="shared" ref="U16:X16" si="56">+P15+P17+P19+P21+P23+P25</f>
        <v>0</v>
      </c>
      <c r="V16" s="34">
        <f t="shared" si="56"/>
        <v>0</v>
      </c>
      <c r="W16" s="34">
        <f t="shared" si="56"/>
        <v>0</v>
      </c>
      <c r="X16" s="34">
        <f t="shared" si="56"/>
        <v>0</v>
      </c>
      <c r="Y16" s="34">
        <f t="shared" ref="Y16:Y78" si="57">MAX(U14:X25)</f>
        <v>0</v>
      </c>
      <c r="Z16" s="252"/>
      <c r="AA16" s="22"/>
      <c r="AB16" s="244" t="str">
        <f t="shared" si="37"/>
        <v>EQUILIBRADA</v>
      </c>
      <c r="AC16" s="418"/>
      <c r="AD16" s="412"/>
      <c r="AE16" s="421"/>
      <c r="AF16" s="247"/>
      <c r="AG16" s="23"/>
      <c r="AH16" s="21"/>
    </row>
    <row r="17" spans="1:34" ht="50.1" customHeight="1" x14ac:dyDescent="0.2">
      <c r="A17" s="428"/>
      <c r="B17" s="410"/>
      <c r="C17" s="405"/>
      <c r="D17" s="298"/>
      <c r="E17" s="298"/>
      <c r="F17" s="299"/>
      <c r="G17" s="403"/>
      <c r="H17" s="403"/>
      <c r="I17" s="404"/>
      <c r="J17" s="333"/>
      <c r="K17" s="65" t="s">
        <v>37</v>
      </c>
      <c r="L17" s="66">
        <v>0</v>
      </c>
      <c r="M17" s="66">
        <v>0</v>
      </c>
      <c r="N17" s="66">
        <v>0</v>
      </c>
      <c r="O17" s="66">
        <v>0</v>
      </c>
      <c r="P17" s="67">
        <f t="shared" ref="P17" si="58">SUM(L17:L17)*J16</f>
        <v>0</v>
      </c>
      <c r="Q17" s="67">
        <f t="shared" ref="Q17" si="59">SUM(M17:M17)*J16</f>
        <v>0</v>
      </c>
      <c r="R17" s="67">
        <f t="shared" ref="R17" si="60">SUM(N17:N17)*J16</f>
        <v>0</v>
      </c>
      <c r="S17" s="67">
        <f t="shared" ref="S17" si="61">SUM(O17:O17)*J16</f>
        <v>0</v>
      </c>
      <c r="T17" s="67">
        <f t="shared" si="55"/>
        <v>0</v>
      </c>
      <c r="U17" s="34">
        <f t="shared" ref="U17:X17" si="62">+P16+P18+P20+P22+P24+P26</f>
        <v>0</v>
      </c>
      <c r="V17" s="34">
        <f t="shared" si="62"/>
        <v>0</v>
      </c>
      <c r="W17" s="34">
        <f t="shared" si="62"/>
        <v>0</v>
      </c>
      <c r="X17" s="34">
        <f t="shared" si="62"/>
        <v>0</v>
      </c>
      <c r="Y17" s="34">
        <f t="shared" si="57"/>
        <v>0</v>
      </c>
      <c r="Z17" s="252"/>
      <c r="AA17" s="22"/>
      <c r="AB17" s="244"/>
      <c r="AC17" s="418"/>
      <c r="AD17" s="412"/>
      <c r="AE17" s="421"/>
      <c r="AF17" s="247"/>
      <c r="AG17" s="23"/>
      <c r="AH17" s="21"/>
    </row>
    <row r="18" spans="1:34" ht="50.1" customHeight="1" x14ac:dyDescent="0.2">
      <c r="A18" s="428"/>
      <c r="B18" s="410"/>
      <c r="C18" s="405"/>
      <c r="D18" s="298"/>
      <c r="E18" s="298"/>
      <c r="F18" s="299"/>
      <c r="G18" s="403" t="s">
        <v>594</v>
      </c>
      <c r="H18" s="403"/>
      <c r="I18" s="404" t="s">
        <v>51</v>
      </c>
      <c r="J18" s="333">
        <v>0</v>
      </c>
      <c r="K18" s="15" t="s">
        <v>36</v>
      </c>
      <c r="L18" s="16">
        <v>0</v>
      </c>
      <c r="M18" s="16">
        <v>0</v>
      </c>
      <c r="N18" s="16">
        <v>0</v>
      </c>
      <c r="O18" s="16">
        <v>0</v>
      </c>
      <c r="P18" s="17">
        <f t="shared" ref="P18" si="63">SUM(L18:L18)*J18</f>
        <v>0</v>
      </c>
      <c r="Q18" s="17">
        <f t="shared" ref="Q18" si="64">SUM(M18:M18)*J18</f>
        <v>0</v>
      </c>
      <c r="R18" s="17">
        <f t="shared" ref="R18" si="65">SUM(N18:N18)*J18</f>
        <v>0</v>
      </c>
      <c r="S18" s="17">
        <f t="shared" ref="S18" si="66">SUM(O18:O18)*J18</f>
        <v>0</v>
      </c>
      <c r="T18" s="17">
        <f t="shared" si="55"/>
        <v>0</v>
      </c>
      <c r="U18" s="34">
        <f t="shared" ref="U18:X18" si="67">+P17+P19+P21+P23+P25+P27</f>
        <v>0</v>
      </c>
      <c r="V18" s="34">
        <f t="shared" si="67"/>
        <v>0</v>
      </c>
      <c r="W18" s="34">
        <f t="shared" si="67"/>
        <v>0</v>
      </c>
      <c r="X18" s="34">
        <f t="shared" si="67"/>
        <v>0</v>
      </c>
      <c r="Y18" s="34">
        <f t="shared" si="57"/>
        <v>0</v>
      </c>
      <c r="Z18" s="252"/>
      <c r="AA18" s="22"/>
      <c r="AB18" s="244" t="str">
        <f t="shared" si="37"/>
        <v>EQUILIBRADA</v>
      </c>
      <c r="AC18" s="418"/>
      <c r="AD18" s="412"/>
      <c r="AE18" s="421"/>
      <c r="AF18" s="247"/>
      <c r="AG18" s="23"/>
      <c r="AH18" s="21"/>
    </row>
    <row r="19" spans="1:34" ht="50.1" customHeight="1" x14ac:dyDescent="0.2">
      <c r="A19" s="428"/>
      <c r="B19" s="410"/>
      <c r="C19" s="405"/>
      <c r="D19" s="298"/>
      <c r="E19" s="298"/>
      <c r="F19" s="299"/>
      <c r="G19" s="403"/>
      <c r="H19" s="403"/>
      <c r="I19" s="404"/>
      <c r="J19" s="333"/>
      <c r="K19" s="65" t="s">
        <v>37</v>
      </c>
      <c r="L19" s="66">
        <v>0</v>
      </c>
      <c r="M19" s="66">
        <v>0</v>
      </c>
      <c r="N19" s="66">
        <v>0</v>
      </c>
      <c r="O19" s="66">
        <v>0</v>
      </c>
      <c r="P19" s="67">
        <f t="shared" ref="P19" si="68">SUM(L19:L19)*J18</f>
        <v>0</v>
      </c>
      <c r="Q19" s="67">
        <f t="shared" ref="Q19" si="69">SUM(M19:M19)*J18</f>
        <v>0</v>
      </c>
      <c r="R19" s="67">
        <f t="shared" ref="R19" si="70">SUM(N19:N19)*J18</f>
        <v>0</v>
      </c>
      <c r="S19" s="67">
        <f t="shared" ref="S19" si="71">SUM(O19:O19)*J18</f>
        <v>0</v>
      </c>
      <c r="T19" s="67">
        <f t="shared" si="55"/>
        <v>0</v>
      </c>
      <c r="U19" s="34">
        <f t="shared" ref="U19:X19" si="72">+P18+P20+P22+P24+P26+P28</f>
        <v>0</v>
      </c>
      <c r="V19" s="34">
        <f t="shared" si="72"/>
        <v>0</v>
      </c>
      <c r="W19" s="34">
        <f t="shared" si="72"/>
        <v>0</v>
      </c>
      <c r="X19" s="34">
        <f t="shared" si="72"/>
        <v>0</v>
      </c>
      <c r="Y19" s="34">
        <f t="shared" si="57"/>
        <v>0</v>
      </c>
      <c r="Z19" s="252"/>
      <c r="AA19" s="22"/>
      <c r="AB19" s="244"/>
      <c r="AC19" s="418"/>
      <c r="AD19" s="412"/>
      <c r="AE19" s="421"/>
      <c r="AF19" s="247"/>
      <c r="AG19" s="23"/>
      <c r="AH19" s="21"/>
    </row>
    <row r="20" spans="1:34" ht="50.1" customHeight="1" x14ac:dyDescent="0.2">
      <c r="A20" s="428"/>
      <c r="B20" s="410"/>
      <c r="C20" s="405"/>
      <c r="D20" s="298"/>
      <c r="E20" s="298"/>
      <c r="F20" s="299"/>
      <c r="G20" s="403" t="s">
        <v>595</v>
      </c>
      <c r="H20" s="403"/>
      <c r="I20" s="404" t="s">
        <v>52</v>
      </c>
      <c r="J20" s="333">
        <v>0</v>
      </c>
      <c r="K20" s="15" t="s">
        <v>36</v>
      </c>
      <c r="L20" s="16">
        <v>0</v>
      </c>
      <c r="M20" s="16">
        <v>0</v>
      </c>
      <c r="N20" s="16">
        <v>0</v>
      </c>
      <c r="O20" s="16">
        <v>0</v>
      </c>
      <c r="P20" s="17">
        <f t="shared" ref="P20" si="73">SUM(L20:L20)*J20</f>
        <v>0</v>
      </c>
      <c r="Q20" s="17">
        <f t="shared" ref="Q20" si="74">SUM(M20:M20)*J20</f>
        <v>0</v>
      </c>
      <c r="R20" s="17">
        <f t="shared" ref="R20" si="75">SUM(N20:N20)*J20</f>
        <v>0</v>
      </c>
      <c r="S20" s="17">
        <f t="shared" ref="S20" si="76">SUM(O20:O20)*J20</f>
        <v>0</v>
      </c>
      <c r="T20" s="17">
        <f t="shared" si="55"/>
        <v>0</v>
      </c>
      <c r="U20" s="34">
        <f t="shared" ref="U20:X20" si="77">+P19+P21+P23+P25+P27+P29</f>
        <v>0</v>
      </c>
      <c r="V20" s="34">
        <f t="shared" si="77"/>
        <v>0</v>
      </c>
      <c r="W20" s="34">
        <f t="shared" si="77"/>
        <v>0</v>
      </c>
      <c r="X20" s="34">
        <f t="shared" si="77"/>
        <v>0</v>
      </c>
      <c r="Y20" s="34">
        <f t="shared" si="57"/>
        <v>0</v>
      </c>
      <c r="Z20" s="252"/>
      <c r="AA20" s="22"/>
      <c r="AB20" s="244" t="str">
        <f t="shared" si="37"/>
        <v>EQUILIBRADA</v>
      </c>
      <c r="AC20" s="418"/>
      <c r="AD20" s="412"/>
      <c r="AE20" s="421"/>
      <c r="AF20" s="247"/>
      <c r="AG20" s="23"/>
      <c r="AH20" s="21"/>
    </row>
    <row r="21" spans="1:34" ht="50.1" customHeight="1" x14ac:dyDescent="0.2">
      <c r="A21" s="428"/>
      <c r="B21" s="410"/>
      <c r="C21" s="405"/>
      <c r="D21" s="298"/>
      <c r="E21" s="298"/>
      <c r="F21" s="299"/>
      <c r="G21" s="403"/>
      <c r="H21" s="403"/>
      <c r="I21" s="404"/>
      <c r="J21" s="333"/>
      <c r="K21" s="65" t="s">
        <v>37</v>
      </c>
      <c r="L21" s="66">
        <v>0</v>
      </c>
      <c r="M21" s="66">
        <v>0</v>
      </c>
      <c r="N21" s="66">
        <v>0</v>
      </c>
      <c r="O21" s="66">
        <v>0</v>
      </c>
      <c r="P21" s="67">
        <f t="shared" ref="P21" si="78">SUM(L21:L21)*J20</f>
        <v>0</v>
      </c>
      <c r="Q21" s="67">
        <f t="shared" ref="Q21" si="79">SUM(M21:M21)*J20</f>
        <v>0</v>
      </c>
      <c r="R21" s="67">
        <f t="shared" ref="R21" si="80">SUM(N21:N21)*J20</f>
        <v>0</v>
      </c>
      <c r="S21" s="67">
        <f t="shared" ref="S21" si="81">SUM(O21:O21)*J20</f>
        <v>0</v>
      </c>
      <c r="T21" s="67">
        <f t="shared" si="55"/>
        <v>0</v>
      </c>
      <c r="U21" s="34">
        <f t="shared" ref="U21:X21" si="82">+P20+P22+P24+P26+P28+P30</f>
        <v>0</v>
      </c>
      <c r="V21" s="34">
        <f t="shared" si="82"/>
        <v>0</v>
      </c>
      <c r="W21" s="34">
        <f t="shared" si="82"/>
        <v>0</v>
      </c>
      <c r="X21" s="34">
        <f t="shared" si="82"/>
        <v>0</v>
      </c>
      <c r="Y21" s="34">
        <f t="shared" si="57"/>
        <v>0</v>
      </c>
      <c r="Z21" s="252"/>
      <c r="AA21" s="22"/>
      <c r="AB21" s="244"/>
      <c r="AC21" s="418"/>
      <c r="AD21" s="412"/>
      <c r="AE21" s="421"/>
      <c r="AF21" s="247"/>
      <c r="AG21" s="23"/>
      <c r="AH21" s="21"/>
    </row>
    <row r="22" spans="1:34" ht="50.1" customHeight="1" x14ac:dyDescent="0.2">
      <c r="A22" s="428"/>
      <c r="B22" s="410"/>
      <c r="C22" s="405"/>
      <c r="D22" s="298"/>
      <c r="E22" s="298"/>
      <c r="F22" s="299"/>
      <c r="G22" s="403" t="s">
        <v>596</v>
      </c>
      <c r="H22" s="403"/>
      <c r="I22" s="404" t="s">
        <v>53</v>
      </c>
      <c r="J22" s="333">
        <v>0</v>
      </c>
      <c r="K22" s="15" t="s">
        <v>36</v>
      </c>
      <c r="L22" s="16">
        <v>0</v>
      </c>
      <c r="M22" s="16">
        <v>0</v>
      </c>
      <c r="N22" s="16">
        <v>0</v>
      </c>
      <c r="O22" s="16">
        <v>0</v>
      </c>
      <c r="P22" s="17">
        <f t="shared" ref="P22" si="83">SUM(L22:L22)*J22</f>
        <v>0</v>
      </c>
      <c r="Q22" s="17">
        <f t="shared" ref="Q22" si="84">SUM(M22:M22)*J22</f>
        <v>0</v>
      </c>
      <c r="R22" s="17">
        <f t="shared" ref="R22" si="85">SUM(N22:N22)*J22</f>
        <v>0</v>
      </c>
      <c r="S22" s="17">
        <f t="shared" ref="S22" si="86">SUM(O22:O22)*J22</f>
        <v>0</v>
      </c>
      <c r="T22" s="17">
        <f t="shared" si="55"/>
        <v>0</v>
      </c>
      <c r="U22" s="34">
        <f t="shared" ref="U22:X22" si="87">+P21+P23+P25+P27+P29+P31</f>
        <v>0</v>
      </c>
      <c r="V22" s="34">
        <f t="shared" si="87"/>
        <v>0</v>
      </c>
      <c r="W22" s="34">
        <f t="shared" si="87"/>
        <v>0</v>
      </c>
      <c r="X22" s="34">
        <f t="shared" si="87"/>
        <v>0</v>
      </c>
      <c r="Y22" s="34">
        <f t="shared" si="57"/>
        <v>0</v>
      </c>
      <c r="Z22" s="252"/>
      <c r="AA22" s="22"/>
      <c r="AB22" s="244" t="str">
        <f t="shared" si="37"/>
        <v>EQUILIBRADA</v>
      </c>
      <c r="AC22" s="418"/>
      <c r="AD22" s="412"/>
      <c r="AE22" s="421"/>
      <c r="AF22" s="247"/>
      <c r="AG22" s="23"/>
      <c r="AH22" s="21"/>
    </row>
    <row r="23" spans="1:34" ht="50.1" customHeight="1" x14ac:dyDescent="0.2">
      <c r="A23" s="428"/>
      <c r="B23" s="410"/>
      <c r="C23" s="405"/>
      <c r="D23" s="298"/>
      <c r="E23" s="298"/>
      <c r="F23" s="299"/>
      <c r="G23" s="403"/>
      <c r="H23" s="403"/>
      <c r="I23" s="404"/>
      <c r="J23" s="333"/>
      <c r="K23" s="65" t="s">
        <v>37</v>
      </c>
      <c r="L23" s="66">
        <v>0</v>
      </c>
      <c r="M23" s="66">
        <v>0</v>
      </c>
      <c r="N23" s="66">
        <v>0</v>
      </c>
      <c r="O23" s="66">
        <v>0</v>
      </c>
      <c r="P23" s="67">
        <f t="shared" ref="P23" si="88">SUM(L23:L23)*J22</f>
        <v>0</v>
      </c>
      <c r="Q23" s="67">
        <f t="shared" ref="Q23" si="89">SUM(M23:M23)*J22</f>
        <v>0</v>
      </c>
      <c r="R23" s="67">
        <f t="shared" ref="R23" si="90">SUM(N23:N23)*J22</f>
        <v>0</v>
      </c>
      <c r="S23" s="67">
        <f t="shared" ref="S23" si="91">SUM(O23:O23)*J22</f>
        <v>0</v>
      </c>
      <c r="T23" s="67">
        <f t="shared" si="55"/>
        <v>0</v>
      </c>
      <c r="U23" s="34">
        <f t="shared" ref="U23:X23" si="92">+P22+P24+P26+P28+P30+P32</f>
        <v>0</v>
      </c>
      <c r="V23" s="34">
        <f t="shared" si="92"/>
        <v>0</v>
      </c>
      <c r="W23" s="34">
        <f t="shared" si="92"/>
        <v>0</v>
      </c>
      <c r="X23" s="34">
        <f t="shared" si="92"/>
        <v>0</v>
      </c>
      <c r="Y23" s="34">
        <f t="shared" si="57"/>
        <v>0</v>
      </c>
      <c r="Z23" s="252"/>
      <c r="AA23" s="22"/>
      <c r="AB23" s="244"/>
      <c r="AC23" s="418"/>
      <c r="AD23" s="412"/>
      <c r="AE23" s="421"/>
      <c r="AF23" s="247"/>
      <c r="AG23" s="23"/>
      <c r="AH23" s="21"/>
    </row>
    <row r="24" spans="1:34" ht="50.1" customHeight="1" x14ac:dyDescent="0.2">
      <c r="A24" s="428"/>
      <c r="B24" s="410"/>
      <c r="C24" s="405"/>
      <c r="D24" s="298"/>
      <c r="E24" s="298"/>
      <c r="F24" s="299"/>
      <c r="G24" s="403" t="s">
        <v>597</v>
      </c>
      <c r="H24" s="403"/>
      <c r="I24" s="404" t="s">
        <v>54</v>
      </c>
      <c r="J24" s="333">
        <v>0</v>
      </c>
      <c r="K24" s="15" t="s">
        <v>36</v>
      </c>
      <c r="L24" s="16">
        <v>0</v>
      </c>
      <c r="M24" s="16">
        <v>0</v>
      </c>
      <c r="N24" s="16">
        <v>0</v>
      </c>
      <c r="O24" s="16">
        <v>0</v>
      </c>
      <c r="P24" s="17">
        <f t="shared" ref="P24" si="93">SUM(L24:L24)*J24</f>
        <v>0</v>
      </c>
      <c r="Q24" s="17">
        <f t="shared" ref="Q24" si="94">SUM(M24:M24)*J24</f>
        <v>0</v>
      </c>
      <c r="R24" s="17">
        <f t="shared" ref="R24" si="95">SUM(N24:N24)*J24</f>
        <v>0</v>
      </c>
      <c r="S24" s="17">
        <f t="shared" ref="S24" si="96">SUM(O24:O24)*J24</f>
        <v>0</v>
      </c>
      <c r="T24" s="17">
        <f t="shared" si="55"/>
        <v>0</v>
      </c>
      <c r="U24" s="34">
        <f t="shared" ref="U24:X24" si="97">+P23+P25+P27+P29+P31+P33</f>
        <v>0</v>
      </c>
      <c r="V24" s="34">
        <f t="shared" si="97"/>
        <v>0</v>
      </c>
      <c r="W24" s="34">
        <f t="shared" si="97"/>
        <v>0</v>
      </c>
      <c r="X24" s="34">
        <f t="shared" si="97"/>
        <v>0</v>
      </c>
      <c r="Y24" s="34">
        <f t="shared" si="57"/>
        <v>0</v>
      </c>
      <c r="Z24" s="252"/>
      <c r="AA24" s="421"/>
      <c r="AB24" s="244" t="str">
        <f t="shared" si="37"/>
        <v>EQUILIBRADA</v>
      </c>
      <c r="AC24" s="418" t="str">
        <f>IF(COUNTIF(AB24:AB31,"PARA MEJORAR")&gt;1,"PARA MEJORAR","BIEN")</f>
        <v>BIEN</v>
      </c>
      <c r="AD24" s="412"/>
      <c r="AE24" s="421"/>
      <c r="AF24" s="247"/>
      <c r="AG24" s="420"/>
      <c r="AH24" s="21"/>
    </row>
    <row r="25" spans="1:34" ht="50.1" customHeight="1" x14ac:dyDescent="0.2">
      <c r="A25" s="428"/>
      <c r="B25" s="410"/>
      <c r="C25" s="405"/>
      <c r="D25" s="298"/>
      <c r="E25" s="298"/>
      <c r="F25" s="299"/>
      <c r="G25" s="403"/>
      <c r="H25" s="403"/>
      <c r="I25" s="404"/>
      <c r="J25" s="333"/>
      <c r="K25" s="65" t="s">
        <v>37</v>
      </c>
      <c r="L25" s="66">
        <v>0</v>
      </c>
      <c r="M25" s="66">
        <v>0</v>
      </c>
      <c r="N25" s="66">
        <v>0</v>
      </c>
      <c r="O25" s="66">
        <v>0</v>
      </c>
      <c r="P25" s="67">
        <f t="shared" ref="P25" si="98">SUM(L25:L25)*J24</f>
        <v>0</v>
      </c>
      <c r="Q25" s="67">
        <f t="shared" ref="Q25" si="99">SUM(M25:M25)*J24</f>
        <v>0</v>
      </c>
      <c r="R25" s="67">
        <f t="shared" ref="R25" si="100">SUM(N25:N25)*J24</f>
        <v>0</v>
      </c>
      <c r="S25" s="67">
        <f t="shared" ref="S25" si="101">SUM(O25:O25)*J24</f>
        <v>0</v>
      </c>
      <c r="T25" s="67">
        <f t="shared" si="55"/>
        <v>0</v>
      </c>
      <c r="U25" s="34">
        <f t="shared" ref="U25:X25" si="102">+P24+P26+P28+P30+P32+P34</f>
        <v>0</v>
      </c>
      <c r="V25" s="34">
        <f t="shared" si="102"/>
        <v>0</v>
      </c>
      <c r="W25" s="34">
        <f t="shared" si="102"/>
        <v>0</v>
      </c>
      <c r="X25" s="34">
        <f t="shared" si="102"/>
        <v>0</v>
      </c>
      <c r="Y25" s="34">
        <f t="shared" si="57"/>
        <v>0</v>
      </c>
      <c r="Z25" s="252"/>
      <c r="AA25" s="421"/>
      <c r="AB25" s="244"/>
      <c r="AC25" s="418"/>
      <c r="AD25" s="412"/>
      <c r="AE25" s="421"/>
      <c r="AF25" s="247"/>
      <c r="AG25" s="420"/>
      <c r="AH25" s="21"/>
    </row>
    <row r="26" spans="1:34" ht="50.1" customHeight="1" x14ac:dyDescent="0.2">
      <c r="A26" s="428"/>
      <c r="B26" s="410"/>
      <c r="C26" s="405"/>
      <c r="D26" s="298"/>
      <c r="E26" s="298"/>
      <c r="F26" s="299"/>
      <c r="G26" s="403" t="s">
        <v>598</v>
      </c>
      <c r="H26" s="403"/>
      <c r="I26" s="419" t="s">
        <v>55</v>
      </c>
      <c r="J26" s="333">
        <v>0</v>
      </c>
      <c r="K26" s="15" t="s">
        <v>36</v>
      </c>
      <c r="L26" s="16">
        <v>0</v>
      </c>
      <c r="M26" s="16">
        <v>0</v>
      </c>
      <c r="N26" s="16">
        <v>0</v>
      </c>
      <c r="O26" s="16">
        <v>0</v>
      </c>
      <c r="P26" s="17">
        <f t="shared" ref="P26" si="103">SUM(L26:L26)*J26</f>
        <v>0</v>
      </c>
      <c r="Q26" s="17">
        <f t="shared" ref="Q26" si="104">SUM(M26:M26)*J26</f>
        <v>0</v>
      </c>
      <c r="R26" s="17">
        <f t="shared" ref="R26" si="105">SUM(N26:N26)*J26</f>
        <v>0</v>
      </c>
      <c r="S26" s="17">
        <f t="shared" ref="S26" si="106">SUM(O26:O26)*J26</f>
        <v>0</v>
      </c>
      <c r="T26" s="17">
        <f t="shared" si="55"/>
        <v>0</v>
      </c>
      <c r="U26" s="34">
        <f t="shared" ref="U26:X26" si="107">+P25+P27+P29+P31+P33+P35</f>
        <v>0</v>
      </c>
      <c r="V26" s="34">
        <f t="shared" si="107"/>
        <v>0</v>
      </c>
      <c r="W26" s="34">
        <f t="shared" si="107"/>
        <v>0</v>
      </c>
      <c r="X26" s="34">
        <f t="shared" si="107"/>
        <v>0</v>
      </c>
      <c r="Y26" s="34">
        <f t="shared" si="57"/>
        <v>0</v>
      </c>
      <c r="Z26" s="252"/>
      <c r="AA26" s="421"/>
      <c r="AB26" s="244" t="str">
        <f t="shared" si="37"/>
        <v>EQUILIBRADA</v>
      </c>
      <c r="AC26" s="418"/>
      <c r="AD26" s="412"/>
      <c r="AE26" s="421"/>
      <c r="AF26" s="247"/>
      <c r="AG26" s="420"/>
      <c r="AH26" s="21"/>
    </row>
    <row r="27" spans="1:34" ht="50.1" customHeight="1" x14ac:dyDescent="0.2">
      <c r="A27" s="428"/>
      <c r="B27" s="410"/>
      <c r="C27" s="405"/>
      <c r="D27" s="298"/>
      <c r="E27" s="298"/>
      <c r="F27" s="299"/>
      <c r="G27" s="403"/>
      <c r="H27" s="403"/>
      <c r="I27" s="419"/>
      <c r="J27" s="333"/>
      <c r="K27" s="65" t="s">
        <v>37</v>
      </c>
      <c r="L27" s="66">
        <v>0</v>
      </c>
      <c r="M27" s="66">
        <v>0</v>
      </c>
      <c r="N27" s="66">
        <v>0</v>
      </c>
      <c r="O27" s="66">
        <v>0</v>
      </c>
      <c r="P27" s="67">
        <f t="shared" ref="P27" si="108">SUM(L27:L27)*J26</f>
        <v>0</v>
      </c>
      <c r="Q27" s="67">
        <f t="shared" ref="Q27" si="109">SUM(M27:M27)*J26</f>
        <v>0</v>
      </c>
      <c r="R27" s="67">
        <f t="shared" ref="R27" si="110">SUM(N27:N27)*J26</f>
        <v>0</v>
      </c>
      <c r="S27" s="67">
        <f t="shared" ref="S27" si="111">SUM(O27:O27)*J26</f>
        <v>0</v>
      </c>
      <c r="T27" s="67">
        <f t="shared" si="55"/>
        <v>0</v>
      </c>
      <c r="U27" s="34">
        <f t="shared" ref="U27:X27" si="112">+P26+P28+P30+P32+P34+P36</f>
        <v>0</v>
      </c>
      <c r="V27" s="34">
        <f t="shared" si="112"/>
        <v>0</v>
      </c>
      <c r="W27" s="34">
        <f t="shared" si="112"/>
        <v>0</v>
      </c>
      <c r="X27" s="34">
        <f t="shared" si="112"/>
        <v>0</v>
      </c>
      <c r="Y27" s="34">
        <f t="shared" si="57"/>
        <v>0</v>
      </c>
      <c r="Z27" s="252"/>
      <c r="AA27" s="421"/>
      <c r="AB27" s="244"/>
      <c r="AC27" s="418"/>
      <c r="AD27" s="412"/>
      <c r="AE27" s="421"/>
      <c r="AF27" s="247"/>
      <c r="AG27" s="420"/>
      <c r="AH27" s="21"/>
    </row>
    <row r="28" spans="1:34" ht="50.1" customHeight="1" x14ac:dyDescent="0.2">
      <c r="A28" s="428"/>
      <c r="B28" s="410"/>
      <c r="C28" s="405"/>
      <c r="D28" s="298"/>
      <c r="E28" s="298"/>
      <c r="F28" s="299"/>
      <c r="G28" s="403" t="s">
        <v>599</v>
      </c>
      <c r="H28" s="403"/>
      <c r="I28" s="419" t="s">
        <v>56</v>
      </c>
      <c r="J28" s="333">
        <v>0</v>
      </c>
      <c r="K28" s="15" t="s">
        <v>36</v>
      </c>
      <c r="L28" s="16">
        <v>0</v>
      </c>
      <c r="M28" s="16">
        <v>0</v>
      </c>
      <c r="N28" s="16">
        <v>0</v>
      </c>
      <c r="O28" s="16">
        <v>0</v>
      </c>
      <c r="P28" s="17">
        <f t="shared" ref="P28" si="113">SUM(L28:L28)*J28</f>
        <v>0</v>
      </c>
      <c r="Q28" s="17">
        <f t="shared" ref="Q28" si="114">SUM(M28:M28)*J28</f>
        <v>0</v>
      </c>
      <c r="R28" s="17">
        <f t="shared" ref="R28" si="115">SUM(N28:N28)*J28</f>
        <v>0</v>
      </c>
      <c r="S28" s="17">
        <f t="shared" ref="S28" si="116">SUM(O28:O28)*J28</f>
        <v>0</v>
      </c>
      <c r="T28" s="17">
        <f t="shared" si="55"/>
        <v>0</v>
      </c>
      <c r="U28" s="34">
        <f t="shared" ref="U28:X28" si="117">+P27+P29+P31+P33+P35+P37</f>
        <v>0</v>
      </c>
      <c r="V28" s="34">
        <f t="shared" si="117"/>
        <v>0</v>
      </c>
      <c r="W28" s="34">
        <f t="shared" si="117"/>
        <v>0</v>
      </c>
      <c r="X28" s="34">
        <f t="shared" si="117"/>
        <v>0</v>
      </c>
      <c r="Y28" s="34">
        <f t="shared" si="57"/>
        <v>0</v>
      </c>
      <c r="Z28" s="252"/>
      <c r="AA28" s="421"/>
      <c r="AB28" s="244" t="str">
        <f t="shared" si="37"/>
        <v>EQUILIBRADA</v>
      </c>
      <c r="AC28" s="418"/>
      <c r="AD28" s="412"/>
      <c r="AE28" s="421"/>
      <c r="AF28" s="247"/>
      <c r="AG28" s="420"/>
      <c r="AH28" s="21"/>
    </row>
    <row r="29" spans="1:34" ht="50.1" customHeight="1" x14ac:dyDescent="0.2">
      <c r="A29" s="428"/>
      <c r="B29" s="410"/>
      <c r="C29" s="405"/>
      <c r="D29" s="298"/>
      <c r="E29" s="298"/>
      <c r="F29" s="299"/>
      <c r="G29" s="403"/>
      <c r="H29" s="403"/>
      <c r="I29" s="419"/>
      <c r="J29" s="333"/>
      <c r="K29" s="65" t="s">
        <v>37</v>
      </c>
      <c r="L29" s="66">
        <v>0</v>
      </c>
      <c r="M29" s="66">
        <v>0</v>
      </c>
      <c r="N29" s="66">
        <v>0</v>
      </c>
      <c r="O29" s="66">
        <v>0</v>
      </c>
      <c r="P29" s="67">
        <f t="shared" ref="P29" si="118">SUM(L29:L29)*J28</f>
        <v>0</v>
      </c>
      <c r="Q29" s="67">
        <f t="shared" ref="Q29" si="119">SUM(M29:M29)*J28</f>
        <v>0</v>
      </c>
      <c r="R29" s="67">
        <f t="shared" ref="R29" si="120">SUM(N29:N29)*J28</f>
        <v>0</v>
      </c>
      <c r="S29" s="67">
        <f t="shared" ref="S29" si="121">SUM(O29:O29)*J28</f>
        <v>0</v>
      </c>
      <c r="T29" s="67">
        <f t="shared" si="55"/>
        <v>0</v>
      </c>
      <c r="U29" s="34">
        <f t="shared" ref="U29:X29" si="122">+P28+P30+P32+P34+P36+P38</f>
        <v>0</v>
      </c>
      <c r="V29" s="34">
        <f t="shared" si="122"/>
        <v>0</v>
      </c>
      <c r="W29" s="34">
        <f t="shared" si="122"/>
        <v>0</v>
      </c>
      <c r="X29" s="34">
        <f t="shared" si="122"/>
        <v>0</v>
      </c>
      <c r="Y29" s="34">
        <f t="shared" si="57"/>
        <v>0</v>
      </c>
      <c r="Z29" s="252"/>
      <c r="AA29" s="421"/>
      <c r="AB29" s="244"/>
      <c r="AC29" s="418"/>
      <c r="AD29" s="412"/>
      <c r="AE29" s="421"/>
      <c r="AF29" s="247"/>
      <c r="AG29" s="420"/>
      <c r="AH29" s="21"/>
    </row>
    <row r="30" spans="1:34" ht="50.1" customHeight="1" x14ac:dyDescent="0.2">
      <c r="A30" s="428"/>
      <c r="B30" s="410"/>
      <c r="C30" s="299" t="s">
        <v>57</v>
      </c>
      <c r="D30" s="299" t="s">
        <v>58</v>
      </c>
      <c r="E30" s="318" t="s">
        <v>59</v>
      </c>
      <c r="F30" s="299" t="s">
        <v>60</v>
      </c>
      <c r="G30" s="403" t="s">
        <v>61</v>
      </c>
      <c r="H30" s="403"/>
      <c r="I30" s="419" t="s">
        <v>62</v>
      </c>
      <c r="J30" s="333">
        <v>0</v>
      </c>
      <c r="K30" s="15" t="s">
        <v>36</v>
      </c>
      <c r="L30" s="16">
        <v>0</v>
      </c>
      <c r="M30" s="16">
        <v>0</v>
      </c>
      <c r="N30" s="16">
        <v>0</v>
      </c>
      <c r="O30" s="16">
        <v>0</v>
      </c>
      <c r="P30" s="17">
        <f t="shared" ref="P30" si="123">SUM(L30:L30)*J30</f>
        <v>0</v>
      </c>
      <c r="Q30" s="17">
        <f t="shared" ref="Q30" si="124">SUM(M30:M30)*J30</f>
        <v>0</v>
      </c>
      <c r="R30" s="17">
        <f t="shared" ref="R30" si="125">SUM(N30:N30)*J30</f>
        <v>0</v>
      </c>
      <c r="S30" s="17">
        <f t="shared" ref="S30" si="126">SUM(O30:O30)*J30</f>
        <v>0</v>
      </c>
      <c r="T30" s="17">
        <f t="shared" si="55"/>
        <v>0</v>
      </c>
      <c r="U30" s="34">
        <f t="shared" ref="U30:X30" si="127">+P29+P31+P33+P35+P37+P39</f>
        <v>0</v>
      </c>
      <c r="V30" s="34">
        <f t="shared" si="127"/>
        <v>0</v>
      </c>
      <c r="W30" s="34">
        <f t="shared" si="127"/>
        <v>0</v>
      </c>
      <c r="X30" s="34">
        <f t="shared" si="127"/>
        <v>0</v>
      </c>
      <c r="Y30" s="34">
        <f t="shared" si="57"/>
        <v>0</v>
      </c>
      <c r="Z30" s="252"/>
      <c r="AA30" s="421"/>
      <c r="AB30" s="244" t="str">
        <f t="shared" si="37"/>
        <v>EQUILIBRADA</v>
      </c>
      <c r="AC30" s="418"/>
      <c r="AD30" s="412"/>
      <c r="AE30" s="421"/>
      <c r="AF30" s="247"/>
      <c r="AG30" s="420"/>
      <c r="AH30" s="21"/>
    </row>
    <row r="31" spans="1:34" ht="50.1" customHeight="1" x14ac:dyDescent="0.2">
      <c r="A31" s="428"/>
      <c r="B31" s="410"/>
      <c r="C31" s="299"/>
      <c r="D31" s="299"/>
      <c r="E31" s="318"/>
      <c r="F31" s="299"/>
      <c r="G31" s="403"/>
      <c r="H31" s="403"/>
      <c r="I31" s="419"/>
      <c r="J31" s="333"/>
      <c r="K31" s="65" t="s">
        <v>37</v>
      </c>
      <c r="L31" s="66">
        <v>0</v>
      </c>
      <c r="M31" s="66">
        <v>0</v>
      </c>
      <c r="N31" s="66">
        <v>0</v>
      </c>
      <c r="O31" s="66">
        <v>0</v>
      </c>
      <c r="P31" s="67">
        <f t="shared" ref="P31" si="128">SUM(L31:L31)*J30</f>
        <v>0</v>
      </c>
      <c r="Q31" s="67">
        <f t="shared" ref="Q31" si="129">SUM(M31:M31)*J30</f>
        <v>0</v>
      </c>
      <c r="R31" s="67">
        <f t="shared" ref="R31" si="130">SUM(N31:N31)*J30</f>
        <v>0</v>
      </c>
      <c r="S31" s="67">
        <f t="shared" ref="S31" si="131">SUM(O31:O31)*J30</f>
        <v>0</v>
      </c>
      <c r="T31" s="67">
        <f t="shared" si="55"/>
        <v>0</v>
      </c>
      <c r="U31" s="34">
        <f t="shared" ref="U31:X31" si="132">+P30+P32+P34+P36+P38+P40</f>
        <v>0</v>
      </c>
      <c r="V31" s="34">
        <f t="shared" si="132"/>
        <v>0</v>
      </c>
      <c r="W31" s="34">
        <f t="shared" si="132"/>
        <v>0</v>
      </c>
      <c r="X31" s="34">
        <f t="shared" si="132"/>
        <v>0</v>
      </c>
      <c r="Y31" s="34">
        <f t="shared" si="57"/>
        <v>0</v>
      </c>
      <c r="Z31" s="252"/>
      <c r="AA31" s="421"/>
      <c r="AB31" s="244"/>
      <c r="AC31" s="418"/>
      <c r="AD31" s="412"/>
      <c r="AE31" s="421"/>
      <c r="AF31" s="247"/>
      <c r="AG31" s="420"/>
      <c r="AH31" s="21"/>
    </row>
    <row r="32" spans="1:34" ht="50.1" customHeight="1" x14ac:dyDescent="0.2">
      <c r="A32" s="428"/>
      <c r="B32" s="410"/>
      <c r="C32" s="405" t="s">
        <v>63</v>
      </c>
      <c r="D32" s="298" t="s">
        <v>64</v>
      </c>
      <c r="E32" s="427" t="s">
        <v>65</v>
      </c>
      <c r="F32" s="299"/>
      <c r="G32" s="403" t="s">
        <v>66</v>
      </c>
      <c r="H32" s="403"/>
      <c r="I32" s="419" t="s">
        <v>67</v>
      </c>
      <c r="J32" s="333">
        <v>0</v>
      </c>
      <c r="K32" s="15" t="s">
        <v>36</v>
      </c>
      <c r="L32" s="16">
        <v>0</v>
      </c>
      <c r="M32" s="16">
        <v>0</v>
      </c>
      <c r="N32" s="16">
        <v>0</v>
      </c>
      <c r="O32" s="16">
        <v>0</v>
      </c>
      <c r="P32" s="17">
        <f t="shared" ref="P32" si="133">SUM(L32:L32)*J32</f>
        <v>0</v>
      </c>
      <c r="Q32" s="17">
        <f t="shared" ref="Q32" si="134">SUM(M32:M32)*J32</f>
        <v>0</v>
      </c>
      <c r="R32" s="17">
        <f t="shared" ref="R32" si="135">SUM(N32:N32)*J32</f>
        <v>0</v>
      </c>
      <c r="S32" s="17">
        <f t="shared" ref="S32" si="136">SUM(O32:O32)*J32</f>
        <v>0</v>
      </c>
      <c r="T32" s="17">
        <f t="shared" si="55"/>
        <v>0</v>
      </c>
      <c r="U32" s="34">
        <f t="shared" ref="U32:X32" si="137">+P31+P33+P35+P37+P39+P41</f>
        <v>0</v>
      </c>
      <c r="V32" s="34">
        <f t="shared" si="137"/>
        <v>0</v>
      </c>
      <c r="W32" s="34">
        <f t="shared" si="137"/>
        <v>0</v>
      </c>
      <c r="X32" s="34">
        <f t="shared" si="137"/>
        <v>0</v>
      </c>
      <c r="Y32" s="34">
        <f t="shared" si="57"/>
        <v>0</v>
      </c>
      <c r="Z32" s="252"/>
      <c r="AA32" s="421"/>
      <c r="AB32" s="244" t="str">
        <f t="shared" si="37"/>
        <v>EQUILIBRADA</v>
      </c>
      <c r="AC32" s="417" t="str">
        <f>IF(COUNTIF(AB32:AB48,"PARA MEJORAR")&gt;1,"PARA MEJORAR","BIEN")</f>
        <v>BIEN</v>
      </c>
      <c r="AD32" s="412"/>
      <c r="AE32" s="421"/>
      <c r="AF32" s="247"/>
      <c r="AG32" s="420"/>
      <c r="AH32" s="21"/>
    </row>
    <row r="33" spans="1:34" ht="50.1" customHeight="1" x14ac:dyDescent="0.2">
      <c r="A33" s="428"/>
      <c r="B33" s="410"/>
      <c r="C33" s="405"/>
      <c r="D33" s="298"/>
      <c r="E33" s="427"/>
      <c r="F33" s="299"/>
      <c r="G33" s="403"/>
      <c r="H33" s="403"/>
      <c r="I33" s="419"/>
      <c r="J33" s="333"/>
      <c r="K33" s="65" t="s">
        <v>37</v>
      </c>
      <c r="L33" s="66">
        <v>0</v>
      </c>
      <c r="M33" s="66">
        <v>0</v>
      </c>
      <c r="N33" s="66">
        <v>0</v>
      </c>
      <c r="O33" s="66">
        <v>0</v>
      </c>
      <c r="P33" s="67">
        <f t="shared" ref="P33" si="138">SUM(L33:L33)*J32</f>
        <v>0</v>
      </c>
      <c r="Q33" s="67">
        <f t="shared" ref="Q33" si="139">SUM(M33:M33)*J32</f>
        <v>0</v>
      </c>
      <c r="R33" s="67">
        <f t="shared" ref="R33" si="140">SUM(N33:N33)*J32</f>
        <v>0</v>
      </c>
      <c r="S33" s="67">
        <f t="shared" ref="S33" si="141">SUM(O33:O33)*J32</f>
        <v>0</v>
      </c>
      <c r="T33" s="67">
        <f t="shared" si="55"/>
        <v>0</v>
      </c>
      <c r="U33" s="34">
        <f t="shared" ref="U33:X33" si="142">+P32+P34+P36+P38+P40+P42</f>
        <v>0</v>
      </c>
      <c r="V33" s="34">
        <f t="shared" si="142"/>
        <v>0</v>
      </c>
      <c r="W33" s="34">
        <f t="shared" si="142"/>
        <v>0</v>
      </c>
      <c r="X33" s="34">
        <f t="shared" si="142"/>
        <v>0</v>
      </c>
      <c r="Y33" s="34">
        <f t="shared" si="57"/>
        <v>0</v>
      </c>
      <c r="Z33" s="252"/>
      <c r="AA33" s="421"/>
      <c r="AB33" s="244"/>
      <c r="AC33" s="417"/>
      <c r="AD33" s="412"/>
      <c r="AE33" s="421"/>
      <c r="AF33" s="247"/>
      <c r="AG33" s="420"/>
      <c r="AH33" s="21"/>
    </row>
    <row r="34" spans="1:34" ht="50.1" customHeight="1" x14ac:dyDescent="0.2">
      <c r="A34" s="428"/>
      <c r="B34" s="410"/>
      <c r="C34" s="405"/>
      <c r="D34" s="298"/>
      <c r="E34" s="427"/>
      <c r="F34" s="299"/>
      <c r="G34" s="403" t="s">
        <v>68</v>
      </c>
      <c r="H34" s="403"/>
      <c r="I34" s="419" t="s">
        <v>69</v>
      </c>
      <c r="J34" s="333">
        <v>0</v>
      </c>
      <c r="K34" s="15" t="s">
        <v>36</v>
      </c>
      <c r="L34" s="16">
        <v>0</v>
      </c>
      <c r="M34" s="16">
        <v>0</v>
      </c>
      <c r="N34" s="16">
        <v>0</v>
      </c>
      <c r="O34" s="16">
        <v>0</v>
      </c>
      <c r="P34" s="17">
        <f t="shared" ref="P34" si="143">SUM(L34:L34)*J34</f>
        <v>0</v>
      </c>
      <c r="Q34" s="17">
        <f t="shared" ref="Q34" si="144">SUM(M34:M34)*J34</f>
        <v>0</v>
      </c>
      <c r="R34" s="17">
        <f t="shared" ref="R34" si="145">SUM(N34:N34)*J34</f>
        <v>0</v>
      </c>
      <c r="S34" s="17">
        <f t="shared" ref="S34" si="146">SUM(O34:O34)*J34</f>
        <v>0</v>
      </c>
      <c r="T34" s="17">
        <f t="shared" si="55"/>
        <v>0</v>
      </c>
      <c r="U34" s="34">
        <f t="shared" ref="U34:X34" si="147">+P33+P35+P37+P39+P41+P43</f>
        <v>0</v>
      </c>
      <c r="V34" s="34">
        <f t="shared" si="147"/>
        <v>0</v>
      </c>
      <c r="W34" s="34">
        <f t="shared" si="147"/>
        <v>0</v>
      </c>
      <c r="X34" s="34">
        <f t="shared" si="147"/>
        <v>0</v>
      </c>
      <c r="Y34" s="34">
        <f t="shared" si="57"/>
        <v>0</v>
      </c>
      <c r="Z34" s="252"/>
      <c r="AA34" s="421"/>
      <c r="AB34" s="244" t="str">
        <f t="shared" si="37"/>
        <v>EQUILIBRADA</v>
      </c>
      <c r="AC34" s="417"/>
      <c r="AD34" s="412"/>
      <c r="AE34" s="421"/>
      <c r="AF34" s="247"/>
      <c r="AG34" s="420"/>
      <c r="AH34" s="21"/>
    </row>
    <row r="35" spans="1:34" ht="50.1" customHeight="1" x14ac:dyDescent="0.2">
      <c r="A35" s="428"/>
      <c r="B35" s="410"/>
      <c r="C35" s="405"/>
      <c r="D35" s="298"/>
      <c r="E35" s="427"/>
      <c r="F35" s="299"/>
      <c r="G35" s="403"/>
      <c r="H35" s="403"/>
      <c r="I35" s="419"/>
      <c r="J35" s="333"/>
      <c r="K35" s="65" t="s">
        <v>37</v>
      </c>
      <c r="L35" s="66">
        <v>0</v>
      </c>
      <c r="M35" s="66">
        <v>0</v>
      </c>
      <c r="N35" s="66">
        <v>0</v>
      </c>
      <c r="O35" s="66">
        <v>0</v>
      </c>
      <c r="P35" s="67">
        <f t="shared" ref="P35" si="148">SUM(L35:L35)*J34</f>
        <v>0</v>
      </c>
      <c r="Q35" s="67">
        <f t="shared" ref="Q35" si="149">SUM(M35:M35)*J34</f>
        <v>0</v>
      </c>
      <c r="R35" s="67">
        <f t="shared" ref="R35" si="150">SUM(N35:N35)*J34</f>
        <v>0</v>
      </c>
      <c r="S35" s="67">
        <f t="shared" ref="S35" si="151">SUM(O35:O35)*J34</f>
        <v>0</v>
      </c>
      <c r="T35" s="67">
        <f t="shared" si="55"/>
        <v>0</v>
      </c>
      <c r="U35" s="34">
        <f t="shared" ref="U35:X35" si="152">+P34+P36+P38+P40+P42+P44</f>
        <v>0</v>
      </c>
      <c r="V35" s="34">
        <f t="shared" si="152"/>
        <v>0</v>
      </c>
      <c r="W35" s="34">
        <f t="shared" si="152"/>
        <v>0</v>
      </c>
      <c r="X35" s="34">
        <f t="shared" si="152"/>
        <v>0</v>
      </c>
      <c r="Y35" s="34">
        <f t="shared" si="57"/>
        <v>0</v>
      </c>
      <c r="Z35" s="252"/>
      <c r="AA35" s="421"/>
      <c r="AB35" s="244"/>
      <c r="AC35" s="417"/>
      <c r="AD35" s="412"/>
      <c r="AE35" s="421"/>
      <c r="AF35" s="247"/>
      <c r="AG35" s="420"/>
      <c r="AH35" s="21"/>
    </row>
    <row r="36" spans="1:34" ht="50.1" customHeight="1" x14ac:dyDescent="0.2">
      <c r="A36" s="428"/>
      <c r="B36" s="410"/>
      <c r="C36" s="405"/>
      <c r="D36" s="298"/>
      <c r="E36" s="427"/>
      <c r="F36" s="299"/>
      <c r="G36" s="403" t="s">
        <v>70</v>
      </c>
      <c r="H36" s="403"/>
      <c r="I36" s="419" t="s">
        <v>71</v>
      </c>
      <c r="J36" s="333">
        <v>0</v>
      </c>
      <c r="K36" s="15" t="s">
        <v>36</v>
      </c>
      <c r="L36" s="16">
        <v>0</v>
      </c>
      <c r="M36" s="16">
        <v>0</v>
      </c>
      <c r="N36" s="16">
        <v>0</v>
      </c>
      <c r="O36" s="16">
        <v>0</v>
      </c>
      <c r="P36" s="17">
        <f t="shared" ref="P36" si="153">SUM(L36:L36)*J36</f>
        <v>0</v>
      </c>
      <c r="Q36" s="17">
        <f t="shared" ref="Q36" si="154">SUM(M36:M36)*J36</f>
        <v>0</v>
      </c>
      <c r="R36" s="17">
        <f t="shared" ref="R36" si="155">SUM(N36:N36)*J36</f>
        <v>0</v>
      </c>
      <c r="S36" s="17">
        <f t="shared" ref="S36" si="156">SUM(O36:O36)*J36</f>
        <v>0</v>
      </c>
      <c r="T36" s="17">
        <f t="shared" si="55"/>
        <v>0</v>
      </c>
      <c r="U36" s="34">
        <f t="shared" ref="U36:X36" si="157">+P35+P37+P39+P41+P43+P45</f>
        <v>0</v>
      </c>
      <c r="V36" s="34">
        <f t="shared" si="157"/>
        <v>0</v>
      </c>
      <c r="W36" s="34">
        <f t="shared" si="157"/>
        <v>0</v>
      </c>
      <c r="X36" s="34">
        <f t="shared" si="157"/>
        <v>0</v>
      </c>
      <c r="Y36" s="34">
        <f t="shared" si="57"/>
        <v>0</v>
      </c>
      <c r="Z36" s="252"/>
      <c r="AA36" s="421"/>
      <c r="AB36" s="244" t="str">
        <f t="shared" si="37"/>
        <v>EQUILIBRADA</v>
      </c>
      <c r="AC36" s="417"/>
      <c r="AD36" s="412"/>
      <c r="AE36" s="421"/>
      <c r="AF36" s="247"/>
      <c r="AG36" s="420"/>
      <c r="AH36" s="21"/>
    </row>
    <row r="37" spans="1:34" ht="50.1" customHeight="1" x14ac:dyDescent="0.2">
      <c r="A37" s="428"/>
      <c r="B37" s="410"/>
      <c r="C37" s="405"/>
      <c r="D37" s="298"/>
      <c r="E37" s="427"/>
      <c r="F37" s="299"/>
      <c r="G37" s="403"/>
      <c r="H37" s="403"/>
      <c r="I37" s="419"/>
      <c r="J37" s="333"/>
      <c r="K37" s="65" t="s">
        <v>37</v>
      </c>
      <c r="L37" s="66">
        <v>0</v>
      </c>
      <c r="M37" s="66">
        <v>0</v>
      </c>
      <c r="N37" s="66">
        <v>0</v>
      </c>
      <c r="O37" s="66">
        <v>0</v>
      </c>
      <c r="P37" s="67">
        <f t="shared" ref="P37" si="158">SUM(L37:L37)*J36</f>
        <v>0</v>
      </c>
      <c r="Q37" s="67">
        <f t="shared" ref="Q37" si="159">SUM(M37:M37)*J36</f>
        <v>0</v>
      </c>
      <c r="R37" s="67">
        <f t="shared" ref="R37" si="160">SUM(N37:N37)*J36</f>
        <v>0</v>
      </c>
      <c r="S37" s="67">
        <f t="shared" ref="S37" si="161">SUM(O37:O37)*J36</f>
        <v>0</v>
      </c>
      <c r="T37" s="67">
        <f t="shared" si="55"/>
        <v>0</v>
      </c>
      <c r="U37" s="34">
        <f t="shared" ref="U37:X37" si="162">+P36+P38+P40+P42+P44+P46</f>
        <v>0</v>
      </c>
      <c r="V37" s="34">
        <f t="shared" si="162"/>
        <v>0</v>
      </c>
      <c r="W37" s="34">
        <f t="shared" si="162"/>
        <v>0</v>
      </c>
      <c r="X37" s="34">
        <f t="shared" si="162"/>
        <v>0</v>
      </c>
      <c r="Y37" s="34">
        <f t="shared" si="57"/>
        <v>0</v>
      </c>
      <c r="Z37" s="252"/>
      <c r="AA37" s="421"/>
      <c r="AB37" s="244"/>
      <c r="AC37" s="417"/>
      <c r="AD37" s="412"/>
      <c r="AE37" s="421"/>
      <c r="AF37" s="247"/>
      <c r="AG37" s="420"/>
      <c r="AH37" s="21"/>
    </row>
    <row r="38" spans="1:34" ht="50.1" customHeight="1" x14ac:dyDescent="0.2">
      <c r="A38" s="428"/>
      <c r="B38" s="410"/>
      <c r="C38" s="405"/>
      <c r="D38" s="405" t="s">
        <v>72</v>
      </c>
      <c r="E38" s="427" t="s">
        <v>73</v>
      </c>
      <c r="F38" s="299"/>
      <c r="G38" s="403" t="s">
        <v>74</v>
      </c>
      <c r="H38" s="403"/>
      <c r="I38" s="419" t="s">
        <v>75</v>
      </c>
      <c r="J38" s="333">
        <v>0</v>
      </c>
      <c r="K38" s="15" t="s">
        <v>36</v>
      </c>
      <c r="L38" s="16">
        <v>0</v>
      </c>
      <c r="M38" s="16">
        <v>0</v>
      </c>
      <c r="N38" s="16">
        <v>0</v>
      </c>
      <c r="O38" s="16">
        <v>0</v>
      </c>
      <c r="P38" s="17">
        <f t="shared" ref="P38" si="163">SUM(L38:L38)*J38</f>
        <v>0</v>
      </c>
      <c r="Q38" s="17">
        <f t="shared" ref="Q38" si="164">SUM(M38:M38)*J38</f>
        <v>0</v>
      </c>
      <c r="R38" s="17">
        <f t="shared" ref="R38" si="165">SUM(N38:N38)*J38</f>
        <v>0</v>
      </c>
      <c r="S38" s="17">
        <f t="shared" ref="S38" si="166">SUM(O38:O38)*J38</f>
        <v>0</v>
      </c>
      <c r="T38" s="17">
        <f t="shared" si="55"/>
        <v>0</v>
      </c>
      <c r="U38" s="34">
        <f t="shared" ref="U38:X38" si="167">+P37+P39+P41+P43+P45+P47</f>
        <v>0</v>
      </c>
      <c r="V38" s="34">
        <f t="shared" si="167"/>
        <v>0</v>
      </c>
      <c r="W38" s="34">
        <f t="shared" si="167"/>
        <v>0</v>
      </c>
      <c r="X38" s="34">
        <f t="shared" si="167"/>
        <v>0</v>
      </c>
      <c r="Y38" s="34">
        <f t="shared" si="57"/>
        <v>0</v>
      </c>
      <c r="Z38" s="252"/>
      <c r="AA38" s="421"/>
      <c r="AB38" s="244" t="str">
        <f t="shared" si="37"/>
        <v>EQUILIBRADA</v>
      </c>
      <c r="AC38" s="417"/>
      <c r="AD38" s="412"/>
      <c r="AE38" s="421"/>
      <c r="AF38" s="247"/>
      <c r="AG38" s="420"/>
      <c r="AH38" s="21"/>
    </row>
    <row r="39" spans="1:34" ht="50.1" customHeight="1" x14ac:dyDescent="0.2">
      <c r="A39" s="428"/>
      <c r="B39" s="410"/>
      <c r="C39" s="405"/>
      <c r="D39" s="405"/>
      <c r="E39" s="427"/>
      <c r="F39" s="299"/>
      <c r="G39" s="403"/>
      <c r="H39" s="403"/>
      <c r="I39" s="419"/>
      <c r="J39" s="333"/>
      <c r="K39" s="65" t="s">
        <v>37</v>
      </c>
      <c r="L39" s="66">
        <v>0</v>
      </c>
      <c r="M39" s="66">
        <v>0</v>
      </c>
      <c r="N39" s="66">
        <v>0</v>
      </c>
      <c r="O39" s="66">
        <v>0</v>
      </c>
      <c r="P39" s="67">
        <f t="shared" ref="P39" si="168">SUM(L39:L39)*J38</f>
        <v>0</v>
      </c>
      <c r="Q39" s="67">
        <f t="shared" ref="Q39" si="169">SUM(M39:M39)*J38</f>
        <v>0</v>
      </c>
      <c r="R39" s="67">
        <f t="shared" ref="R39" si="170">SUM(N39:N39)*J38</f>
        <v>0</v>
      </c>
      <c r="S39" s="67">
        <f t="shared" ref="S39" si="171">SUM(O39:O39)*J38</f>
        <v>0</v>
      </c>
      <c r="T39" s="67">
        <f t="shared" si="55"/>
        <v>0</v>
      </c>
      <c r="U39" s="34">
        <f t="shared" ref="U39:X39" si="172">+P38+P40+P42+P44+P46+P48</f>
        <v>0</v>
      </c>
      <c r="V39" s="34">
        <f t="shared" si="172"/>
        <v>0</v>
      </c>
      <c r="W39" s="34">
        <f t="shared" si="172"/>
        <v>0</v>
      </c>
      <c r="X39" s="34">
        <f t="shared" si="172"/>
        <v>0</v>
      </c>
      <c r="Y39" s="34">
        <f t="shared" si="57"/>
        <v>0</v>
      </c>
      <c r="Z39" s="252"/>
      <c r="AA39" s="421"/>
      <c r="AB39" s="244"/>
      <c r="AC39" s="417"/>
      <c r="AD39" s="412"/>
      <c r="AE39" s="421"/>
      <c r="AF39" s="247"/>
      <c r="AG39" s="420"/>
      <c r="AH39" s="21"/>
    </row>
    <row r="40" spans="1:34" ht="50.1" customHeight="1" x14ac:dyDescent="0.2">
      <c r="A40" s="428"/>
      <c r="B40" s="410"/>
      <c r="C40" s="405"/>
      <c r="D40" s="405"/>
      <c r="E40" s="427"/>
      <c r="F40" s="299"/>
      <c r="G40" s="403" t="s">
        <v>76</v>
      </c>
      <c r="H40" s="403"/>
      <c r="I40" s="419" t="s">
        <v>77</v>
      </c>
      <c r="J40" s="333">
        <v>0</v>
      </c>
      <c r="K40" s="15" t="s">
        <v>36</v>
      </c>
      <c r="L40" s="16">
        <v>0</v>
      </c>
      <c r="M40" s="16">
        <v>0</v>
      </c>
      <c r="N40" s="16">
        <v>0</v>
      </c>
      <c r="O40" s="16">
        <v>0</v>
      </c>
      <c r="P40" s="17">
        <f t="shared" ref="P40" si="173">SUM(L40:L40)*J40</f>
        <v>0</v>
      </c>
      <c r="Q40" s="17">
        <f t="shared" ref="Q40" si="174">SUM(M40:M40)*J40</f>
        <v>0</v>
      </c>
      <c r="R40" s="17">
        <f t="shared" ref="R40" si="175">SUM(N40:N40)*J40</f>
        <v>0</v>
      </c>
      <c r="S40" s="17">
        <f t="shared" ref="S40" si="176">SUM(O40:O40)*J40</f>
        <v>0</v>
      </c>
      <c r="T40" s="17">
        <f t="shared" si="55"/>
        <v>0</v>
      </c>
      <c r="U40" s="34">
        <f t="shared" ref="U40:X40" si="177">+P39+P41+P43+P45+P47+P49</f>
        <v>0</v>
      </c>
      <c r="V40" s="34">
        <f t="shared" si="177"/>
        <v>0</v>
      </c>
      <c r="W40" s="34">
        <f t="shared" si="177"/>
        <v>0</v>
      </c>
      <c r="X40" s="34">
        <f t="shared" si="177"/>
        <v>0</v>
      </c>
      <c r="Y40" s="34">
        <f t="shared" si="57"/>
        <v>0</v>
      </c>
      <c r="Z40" s="252"/>
      <c r="AA40" s="421"/>
      <c r="AB40" s="244" t="str">
        <f t="shared" si="37"/>
        <v>EQUILIBRADA</v>
      </c>
      <c r="AC40" s="417"/>
      <c r="AD40" s="412"/>
      <c r="AE40" s="421"/>
      <c r="AF40" s="247"/>
      <c r="AG40" s="420"/>
      <c r="AH40" s="21"/>
    </row>
    <row r="41" spans="1:34" ht="50.1" customHeight="1" x14ac:dyDescent="0.2">
      <c r="A41" s="428"/>
      <c r="B41" s="410"/>
      <c r="C41" s="405"/>
      <c r="D41" s="405"/>
      <c r="E41" s="427"/>
      <c r="F41" s="299"/>
      <c r="G41" s="403"/>
      <c r="H41" s="403"/>
      <c r="I41" s="419"/>
      <c r="J41" s="333"/>
      <c r="K41" s="65" t="s">
        <v>37</v>
      </c>
      <c r="L41" s="66">
        <v>0</v>
      </c>
      <c r="M41" s="66">
        <v>0</v>
      </c>
      <c r="N41" s="66">
        <v>0</v>
      </c>
      <c r="O41" s="66">
        <v>0</v>
      </c>
      <c r="P41" s="67">
        <f t="shared" ref="P41" si="178">SUM(L41:L41)*J40</f>
        <v>0</v>
      </c>
      <c r="Q41" s="67">
        <f t="shared" ref="Q41" si="179">SUM(M41:M41)*J40</f>
        <v>0</v>
      </c>
      <c r="R41" s="67">
        <f t="shared" ref="R41" si="180">SUM(N41:N41)*J40</f>
        <v>0</v>
      </c>
      <c r="S41" s="67">
        <f t="shared" ref="S41" si="181">SUM(O41:O41)*J40</f>
        <v>0</v>
      </c>
      <c r="T41" s="67">
        <f t="shared" si="55"/>
        <v>0</v>
      </c>
      <c r="U41" s="34">
        <f t="shared" ref="U41:X41" si="182">+P40+P42+P44+P46+P48+P50</f>
        <v>0</v>
      </c>
      <c r="V41" s="34">
        <f t="shared" si="182"/>
        <v>0</v>
      </c>
      <c r="W41" s="34">
        <f t="shared" si="182"/>
        <v>0</v>
      </c>
      <c r="X41" s="34">
        <f t="shared" si="182"/>
        <v>0</v>
      </c>
      <c r="Y41" s="34">
        <f t="shared" si="57"/>
        <v>0</v>
      </c>
      <c r="Z41" s="252"/>
      <c r="AA41" s="421"/>
      <c r="AB41" s="244"/>
      <c r="AC41" s="417"/>
      <c r="AD41" s="412"/>
      <c r="AE41" s="421"/>
      <c r="AF41" s="247"/>
      <c r="AG41" s="420"/>
      <c r="AH41" s="21"/>
    </row>
    <row r="42" spans="1:34" ht="50.1" customHeight="1" x14ac:dyDescent="0.2">
      <c r="A42" s="428"/>
      <c r="B42" s="410"/>
      <c r="C42" s="405"/>
      <c r="D42" s="405" t="s">
        <v>78</v>
      </c>
      <c r="E42" s="427" t="s">
        <v>79</v>
      </c>
      <c r="F42" s="299"/>
      <c r="G42" s="403" t="s">
        <v>80</v>
      </c>
      <c r="H42" s="403"/>
      <c r="I42" s="419" t="s">
        <v>81</v>
      </c>
      <c r="J42" s="333">
        <v>0</v>
      </c>
      <c r="K42" s="15" t="s">
        <v>36</v>
      </c>
      <c r="L42" s="16">
        <v>0</v>
      </c>
      <c r="M42" s="16">
        <v>0</v>
      </c>
      <c r="N42" s="16">
        <v>0</v>
      </c>
      <c r="O42" s="16">
        <v>0</v>
      </c>
      <c r="P42" s="17">
        <f t="shared" ref="P42" si="183">SUM(L42:L42)*J42</f>
        <v>0</v>
      </c>
      <c r="Q42" s="17">
        <f t="shared" ref="Q42" si="184">SUM(M42:M42)*J42</f>
        <v>0</v>
      </c>
      <c r="R42" s="17">
        <f t="shared" ref="R42" si="185">SUM(N42:N42)*J42</f>
        <v>0</v>
      </c>
      <c r="S42" s="17">
        <f t="shared" ref="S42" si="186">SUM(O42:O42)*J42</f>
        <v>0</v>
      </c>
      <c r="T42" s="17">
        <f t="shared" si="55"/>
        <v>0</v>
      </c>
      <c r="U42" s="34">
        <f t="shared" ref="U42:X42" si="187">+P41+P43+P45+P47+P49+P51</f>
        <v>0</v>
      </c>
      <c r="V42" s="34">
        <f t="shared" si="187"/>
        <v>0</v>
      </c>
      <c r="W42" s="34">
        <f t="shared" si="187"/>
        <v>0</v>
      </c>
      <c r="X42" s="34">
        <f t="shared" si="187"/>
        <v>0</v>
      </c>
      <c r="Y42" s="34">
        <f t="shared" si="57"/>
        <v>0</v>
      </c>
      <c r="Z42" s="252"/>
      <c r="AA42" s="421"/>
      <c r="AB42" s="244" t="str">
        <f t="shared" si="37"/>
        <v>EQUILIBRADA</v>
      </c>
      <c r="AC42" s="417"/>
      <c r="AD42" s="412"/>
      <c r="AE42" s="421"/>
      <c r="AF42" s="247"/>
      <c r="AG42" s="420"/>
      <c r="AH42" s="21"/>
    </row>
    <row r="43" spans="1:34" ht="50.1" customHeight="1" x14ac:dyDescent="0.2">
      <c r="A43" s="428"/>
      <c r="B43" s="410"/>
      <c r="C43" s="405"/>
      <c r="D43" s="405"/>
      <c r="E43" s="427"/>
      <c r="F43" s="299"/>
      <c r="G43" s="403"/>
      <c r="H43" s="403"/>
      <c r="I43" s="419"/>
      <c r="J43" s="333"/>
      <c r="K43" s="65" t="s">
        <v>37</v>
      </c>
      <c r="L43" s="66">
        <v>0</v>
      </c>
      <c r="M43" s="66">
        <v>0</v>
      </c>
      <c r="N43" s="66">
        <v>0</v>
      </c>
      <c r="O43" s="66">
        <v>0</v>
      </c>
      <c r="P43" s="67">
        <f t="shared" ref="P43" si="188">SUM(L43:L43)*J42</f>
        <v>0</v>
      </c>
      <c r="Q43" s="67">
        <f t="shared" ref="Q43" si="189">SUM(M43:M43)*J42</f>
        <v>0</v>
      </c>
      <c r="R43" s="67">
        <f t="shared" ref="R43" si="190">SUM(N43:N43)*J42</f>
        <v>0</v>
      </c>
      <c r="S43" s="67">
        <f t="shared" ref="S43" si="191">SUM(O43:O43)*J42</f>
        <v>0</v>
      </c>
      <c r="T43" s="67">
        <f t="shared" si="55"/>
        <v>0</v>
      </c>
      <c r="U43" s="34">
        <f t="shared" ref="U43:X43" si="192">+P42+P44+P46+P48+P50+P52</f>
        <v>0</v>
      </c>
      <c r="V43" s="34">
        <f t="shared" si="192"/>
        <v>0</v>
      </c>
      <c r="W43" s="34">
        <f t="shared" si="192"/>
        <v>0</v>
      </c>
      <c r="X43" s="34">
        <f t="shared" si="192"/>
        <v>0</v>
      </c>
      <c r="Y43" s="34">
        <f t="shared" si="57"/>
        <v>0</v>
      </c>
      <c r="Z43" s="252"/>
      <c r="AA43" s="421"/>
      <c r="AB43" s="244"/>
      <c r="AC43" s="417"/>
      <c r="AD43" s="412"/>
      <c r="AE43" s="421"/>
      <c r="AF43" s="247"/>
      <c r="AG43" s="420"/>
      <c r="AH43" s="21"/>
    </row>
    <row r="44" spans="1:34" ht="50.1" customHeight="1" x14ac:dyDescent="0.2">
      <c r="A44" s="428"/>
      <c r="B44" s="410"/>
      <c r="C44" s="405"/>
      <c r="D44" s="405"/>
      <c r="E44" s="427"/>
      <c r="F44" s="299"/>
      <c r="G44" s="403"/>
      <c r="H44" s="403"/>
      <c r="I44" s="419" t="s">
        <v>82</v>
      </c>
      <c r="J44" s="333">
        <v>0</v>
      </c>
      <c r="K44" s="15" t="s">
        <v>36</v>
      </c>
      <c r="L44" s="16">
        <v>0</v>
      </c>
      <c r="M44" s="16">
        <v>0</v>
      </c>
      <c r="N44" s="16">
        <v>0</v>
      </c>
      <c r="O44" s="16">
        <v>0</v>
      </c>
      <c r="P44" s="17">
        <f t="shared" ref="P44" si="193">SUM(L44:L44)*J44</f>
        <v>0</v>
      </c>
      <c r="Q44" s="17">
        <f t="shared" ref="Q44" si="194">SUM(M44:M44)*J44</f>
        <v>0</v>
      </c>
      <c r="R44" s="17">
        <f t="shared" ref="R44" si="195">SUM(N44:N44)*J44</f>
        <v>0</v>
      </c>
      <c r="S44" s="17">
        <f t="shared" ref="S44" si="196">SUM(O44:O44)*J44</f>
        <v>0</v>
      </c>
      <c r="T44" s="17">
        <f t="shared" si="55"/>
        <v>0</v>
      </c>
      <c r="U44" s="34">
        <f t="shared" ref="U44:X44" si="197">+P43+P45+P47+P49+P51+P53</f>
        <v>0</v>
      </c>
      <c r="V44" s="34">
        <f t="shared" si="197"/>
        <v>0</v>
      </c>
      <c r="W44" s="34">
        <f t="shared" si="197"/>
        <v>0</v>
      </c>
      <c r="X44" s="34">
        <f t="shared" si="197"/>
        <v>0</v>
      </c>
      <c r="Y44" s="34">
        <f t="shared" si="57"/>
        <v>0</v>
      </c>
      <c r="Z44" s="252"/>
      <c r="AA44" s="421"/>
      <c r="AB44" s="244" t="str">
        <f t="shared" si="37"/>
        <v>EQUILIBRADA</v>
      </c>
      <c r="AC44" s="417"/>
      <c r="AD44" s="412"/>
      <c r="AE44" s="421"/>
      <c r="AF44" s="247"/>
      <c r="AG44" s="420"/>
      <c r="AH44" s="21"/>
    </row>
    <row r="45" spans="1:34" ht="50.1" customHeight="1" x14ac:dyDescent="0.2">
      <c r="A45" s="428"/>
      <c r="B45" s="410"/>
      <c r="C45" s="405"/>
      <c r="D45" s="405"/>
      <c r="E45" s="427"/>
      <c r="F45" s="299"/>
      <c r="G45" s="403"/>
      <c r="H45" s="403"/>
      <c r="I45" s="419"/>
      <c r="J45" s="333"/>
      <c r="K45" s="65" t="s">
        <v>37</v>
      </c>
      <c r="L45" s="66">
        <v>0</v>
      </c>
      <c r="M45" s="66">
        <v>0</v>
      </c>
      <c r="N45" s="66">
        <v>0</v>
      </c>
      <c r="O45" s="66">
        <v>0</v>
      </c>
      <c r="P45" s="67">
        <f t="shared" ref="P45" si="198">SUM(L45:L45)*J44</f>
        <v>0</v>
      </c>
      <c r="Q45" s="67">
        <f t="shared" ref="Q45" si="199">SUM(M45:M45)*J44</f>
        <v>0</v>
      </c>
      <c r="R45" s="67">
        <f t="shared" ref="R45" si="200">SUM(N45:N45)*J44</f>
        <v>0</v>
      </c>
      <c r="S45" s="67">
        <f t="shared" ref="S45" si="201">SUM(O45:O45)*J44</f>
        <v>0</v>
      </c>
      <c r="T45" s="67">
        <f t="shared" si="55"/>
        <v>0</v>
      </c>
      <c r="U45" s="34">
        <f t="shared" ref="U45:X45" si="202">+P44+P46+P48+P50+P52+P54</f>
        <v>0</v>
      </c>
      <c r="V45" s="34">
        <f t="shared" si="202"/>
        <v>0</v>
      </c>
      <c r="W45" s="34">
        <f t="shared" si="202"/>
        <v>0</v>
      </c>
      <c r="X45" s="34">
        <f t="shared" si="202"/>
        <v>0</v>
      </c>
      <c r="Y45" s="34">
        <f t="shared" si="57"/>
        <v>0</v>
      </c>
      <c r="Z45" s="252"/>
      <c r="AA45" s="421"/>
      <c r="AB45" s="244"/>
      <c r="AC45" s="417"/>
      <c r="AD45" s="412"/>
      <c r="AE45" s="421"/>
      <c r="AF45" s="247"/>
      <c r="AG45" s="420"/>
      <c r="AH45" s="21"/>
    </row>
    <row r="46" spans="1:34" ht="50.1" customHeight="1" x14ac:dyDescent="0.2">
      <c r="A46" s="428"/>
      <c r="B46" s="410"/>
      <c r="C46" s="405"/>
      <c r="D46" s="405"/>
      <c r="E46" s="427"/>
      <c r="F46" s="299"/>
      <c r="G46" s="403"/>
      <c r="H46" s="403"/>
      <c r="I46" s="419" t="s">
        <v>83</v>
      </c>
      <c r="J46" s="333">
        <v>0</v>
      </c>
      <c r="K46" s="15" t="s">
        <v>36</v>
      </c>
      <c r="L46" s="16">
        <v>0</v>
      </c>
      <c r="M46" s="16">
        <v>0</v>
      </c>
      <c r="N46" s="16">
        <v>0</v>
      </c>
      <c r="O46" s="16">
        <v>0</v>
      </c>
      <c r="P46" s="17">
        <f t="shared" ref="P46" si="203">SUM(L46:L46)*J46</f>
        <v>0</v>
      </c>
      <c r="Q46" s="17">
        <f t="shared" ref="Q46" si="204">SUM(M46:M46)*J46</f>
        <v>0</v>
      </c>
      <c r="R46" s="17">
        <f t="shared" ref="R46" si="205">SUM(N46:N46)*J46</f>
        <v>0</v>
      </c>
      <c r="S46" s="17">
        <f t="shared" ref="S46" si="206">SUM(O46:O46)*J46</f>
        <v>0</v>
      </c>
      <c r="T46" s="17">
        <f t="shared" si="55"/>
        <v>0</v>
      </c>
      <c r="U46" s="34">
        <f t="shared" ref="U46:X46" si="207">+P45+P47+P49+P51+P53+P55</f>
        <v>0</v>
      </c>
      <c r="V46" s="34">
        <f t="shared" si="207"/>
        <v>0</v>
      </c>
      <c r="W46" s="34">
        <f t="shared" si="207"/>
        <v>0</v>
      </c>
      <c r="X46" s="34">
        <f t="shared" si="207"/>
        <v>0</v>
      </c>
      <c r="Y46" s="34">
        <f t="shared" si="57"/>
        <v>0</v>
      </c>
      <c r="Z46" s="252"/>
      <c r="AA46" s="421"/>
      <c r="AB46" s="244" t="str">
        <f t="shared" si="37"/>
        <v>EQUILIBRADA</v>
      </c>
      <c r="AC46" s="417"/>
      <c r="AD46" s="412"/>
      <c r="AE46" s="421"/>
      <c r="AF46" s="247"/>
      <c r="AG46" s="420"/>
      <c r="AH46" s="21"/>
    </row>
    <row r="47" spans="1:34" ht="50.1" customHeight="1" x14ac:dyDescent="0.2">
      <c r="A47" s="428"/>
      <c r="B47" s="410"/>
      <c r="C47" s="405"/>
      <c r="D47" s="405"/>
      <c r="E47" s="427"/>
      <c r="F47" s="299"/>
      <c r="G47" s="403"/>
      <c r="H47" s="403"/>
      <c r="I47" s="419"/>
      <c r="J47" s="333"/>
      <c r="K47" s="65" t="s">
        <v>37</v>
      </c>
      <c r="L47" s="66">
        <v>0</v>
      </c>
      <c r="M47" s="66">
        <v>0</v>
      </c>
      <c r="N47" s="66">
        <v>0</v>
      </c>
      <c r="O47" s="66">
        <v>0</v>
      </c>
      <c r="P47" s="67">
        <f t="shared" ref="P47" si="208">SUM(L47:L47)*J46</f>
        <v>0</v>
      </c>
      <c r="Q47" s="67">
        <f t="shared" ref="Q47" si="209">SUM(M47:M47)*J46</f>
        <v>0</v>
      </c>
      <c r="R47" s="67">
        <f t="shared" ref="R47" si="210">SUM(N47:N47)*J46</f>
        <v>0</v>
      </c>
      <c r="S47" s="67">
        <f t="shared" ref="S47" si="211">SUM(O47:O47)*J46</f>
        <v>0</v>
      </c>
      <c r="T47" s="67">
        <f t="shared" si="55"/>
        <v>0</v>
      </c>
      <c r="U47" s="34">
        <f t="shared" ref="U47:X47" si="212">+P46+P48+P50+P52+P54+P56</f>
        <v>0</v>
      </c>
      <c r="V47" s="34">
        <f t="shared" si="212"/>
        <v>0</v>
      </c>
      <c r="W47" s="34">
        <f t="shared" si="212"/>
        <v>0</v>
      </c>
      <c r="X47" s="34">
        <f t="shared" si="212"/>
        <v>0</v>
      </c>
      <c r="Y47" s="34">
        <f t="shared" si="57"/>
        <v>0</v>
      </c>
      <c r="Z47" s="252"/>
      <c r="AA47" s="421"/>
      <c r="AB47" s="244"/>
      <c r="AC47" s="417"/>
      <c r="AD47" s="412"/>
      <c r="AE47" s="421"/>
      <c r="AF47" s="247"/>
      <c r="AG47" s="420"/>
      <c r="AH47" s="21"/>
    </row>
    <row r="48" spans="1:34" ht="50.1" customHeight="1" x14ac:dyDescent="0.2">
      <c r="A48" s="428"/>
      <c r="B48" s="410"/>
      <c r="C48" s="405"/>
      <c r="D48" s="427" t="s">
        <v>84</v>
      </c>
      <c r="E48" s="427" t="s">
        <v>85</v>
      </c>
      <c r="F48" s="299"/>
      <c r="G48" s="403" t="s">
        <v>86</v>
      </c>
      <c r="H48" s="403"/>
      <c r="I48" s="419" t="s">
        <v>87</v>
      </c>
      <c r="J48" s="333">
        <v>0</v>
      </c>
      <c r="K48" s="15" t="s">
        <v>36</v>
      </c>
      <c r="L48" s="16">
        <v>0</v>
      </c>
      <c r="M48" s="16">
        <v>0</v>
      </c>
      <c r="N48" s="16">
        <v>0</v>
      </c>
      <c r="O48" s="16">
        <v>0</v>
      </c>
      <c r="P48" s="17">
        <f t="shared" ref="P48" si="213">SUM(L48:L48)*J48</f>
        <v>0</v>
      </c>
      <c r="Q48" s="17">
        <f t="shared" ref="Q48" si="214">SUM(M48:M48)*J48</f>
        <v>0</v>
      </c>
      <c r="R48" s="17">
        <f t="shared" ref="R48" si="215">SUM(N48:N48)*J48</f>
        <v>0</v>
      </c>
      <c r="S48" s="17">
        <f t="shared" ref="S48" si="216">SUM(O48:O48)*J48</f>
        <v>0</v>
      </c>
      <c r="T48" s="17">
        <f t="shared" si="55"/>
        <v>0</v>
      </c>
      <c r="U48" s="34">
        <f t="shared" ref="U48:X48" si="217">+P47+P49+P51+P53+P55+P57</f>
        <v>0</v>
      </c>
      <c r="V48" s="34">
        <f t="shared" si="217"/>
        <v>0</v>
      </c>
      <c r="W48" s="34">
        <f t="shared" si="217"/>
        <v>0</v>
      </c>
      <c r="X48" s="34">
        <f t="shared" si="217"/>
        <v>0</v>
      </c>
      <c r="Y48" s="34">
        <f t="shared" si="57"/>
        <v>0</v>
      </c>
      <c r="Z48" s="252"/>
      <c r="AA48" s="421"/>
      <c r="AB48" s="244" t="str">
        <f t="shared" si="37"/>
        <v>EQUILIBRADA</v>
      </c>
      <c r="AC48" s="417"/>
      <c r="AD48" s="412"/>
      <c r="AE48" s="421"/>
      <c r="AF48" s="247"/>
      <c r="AG48" s="420"/>
      <c r="AH48" s="21"/>
    </row>
    <row r="49" spans="1:34" ht="50.1" customHeight="1" x14ac:dyDescent="0.2">
      <c r="A49" s="428"/>
      <c r="B49" s="410"/>
      <c r="C49" s="405"/>
      <c r="D49" s="427"/>
      <c r="E49" s="427"/>
      <c r="F49" s="299"/>
      <c r="G49" s="403"/>
      <c r="H49" s="403"/>
      <c r="I49" s="419"/>
      <c r="J49" s="333"/>
      <c r="K49" s="65" t="s">
        <v>37</v>
      </c>
      <c r="L49" s="66">
        <v>0</v>
      </c>
      <c r="M49" s="66">
        <v>0</v>
      </c>
      <c r="N49" s="66">
        <v>0</v>
      </c>
      <c r="O49" s="66">
        <v>0</v>
      </c>
      <c r="P49" s="67">
        <f t="shared" ref="P49" si="218">SUM(L49:L49)*J48</f>
        <v>0</v>
      </c>
      <c r="Q49" s="67">
        <f t="shared" ref="Q49" si="219">SUM(M49:M49)*J48</f>
        <v>0</v>
      </c>
      <c r="R49" s="67">
        <f t="shared" ref="R49" si="220">SUM(N49:N49)*J48</f>
        <v>0</v>
      </c>
      <c r="S49" s="67">
        <f t="shared" ref="S49" si="221">SUM(O49:O49)*J48</f>
        <v>0</v>
      </c>
      <c r="T49" s="67">
        <f t="shared" si="55"/>
        <v>0</v>
      </c>
      <c r="U49" s="34">
        <f t="shared" ref="U49:X49" si="222">+P48+P50+P52+P54+P56+P58</f>
        <v>0</v>
      </c>
      <c r="V49" s="34">
        <f t="shared" si="222"/>
        <v>0</v>
      </c>
      <c r="W49" s="34">
        <f t="shared" si="222"/>
        <v>0</v>
      </c>
      <c r="X49" s="34">
        <f t="shared" si="222"/>
        <v>0</v>
      </c>
      <c r="Y49" s="34">
        <f t="shared" si="57"/>
        <v>0</v>
      </c>
      <c r="Z49" s="252"/>
      <c r="AA49" s="41"/>
      <c r="AB49" s="244"/>
      <c r="AC49" s="39"/>
      <c r="AD49" s="412"/>
      <c r="AE49" s="421"/>
      <c r="AF49" s="247"/>
      <c r="AG49" s="40"/>
      <c r="AH49" s="21"/>
    </row>
    <row r="50" spans="1:34" ht="50.1" customHeight="1" x14ac:dyDescent="0.2">
      <c r="A50" s="428"/>
      <c r="B50" s="410"/>
      <c r="C50" s="405"/>
      <c r="D50" s="427"/>
      <c r="E50" s="427"/>
      <c r="F50" s="299"/>
      <c r="G50" s="403" t="s">
        <v>86</v>
      </c>
      <c r="H50" s="403"/>
      <c r="I50" s="419" t="s">
        <v>88</v>
      </c>
      <c r="J50" s="333">
        <v>0</v>
      </c>
      <c r="K50" s="15" t="s">
        <v>36</v>
      </c>
      <c r="L50" s="16">
        <v>0</v>
      </c>
      <c r="M50" s="16">
        <v>0</v>
      </c>
      <c r="N50" s="16">
        <v>0</v>
      </c>
      <c r="O50" s="16">
        <v>0</v>
      </c>
      <c r="P50" s="17">
        <f t="shared" ref="P50" si="223">SUM(L50:L50)*J50</f>
        <v>0</v>
      </c>
      <c r="Q50" s="17">
        <f t="shared" ref="Q50" si="224">SUM(M50:M50)*J50</f>
        <v>0</v>
      </c>
      <c r="R50" s="17">
        <f t="shared" ref="R50" si="225">SUM(N50:N50)*J50</f>
        <v>0</v>
      </c>
      <c r="S50" s="17">
        <f t="shared" ref="S50" si="226">SUM(O50:O50)*J50</f>
        <v>0</v>
      </c>
      <c r="T50" s="17">
        <f t="shared" si="55"/>
        <v>0</v>
      </c>
      <c r="U50" s="34">
        <f t="shared" ref="U50:X50" si="227">+P49+P51+P53+P55+P57+P59</f>
        <v>0</v>
      </c>
      <c r="V50" s="34">
        <f t="shared" si="227"/>
        <v>0</v>
      </c>
      <c r="W50" s="34">
        <f t="shared" si="227"/>
        <v>0</v>
      </c>
      <c r="X50" s="34">
        <f t="shared" si="227"/>
        <v>0</v>
      </c>
      <c r="Y50" s="34">
        <f t="shared" si="57"/>
        <v>0</v>
      </c>
      <c r="Z50" s="252"/>
      <c r="AA50" s="41"/>
      <c r="AB50" s="244" t="str">
        <f t="shared" si="37"/>
        <v>EQUILIBRADA</v>
      </c>
      <c r="AC50" s="39"/>
      <c r="AD50" s="412"/>
      <c r="AE50" s="421"/>
      <c r="AF50" s="247"/>
      <c r="AG50" s="40"/>
      <c r="AH50" s="21"/>
    </row>
    <row r="51" spans="1:34" ht="50.1" customHeight="1" x14ac:dyDescent="0.2">
      <c r="A51" s="428"/>
      <c r="B51" s="410"/>
      <c r="C51" s="405"/>
      <c r="D51" s="427"/>
      <c r="E51" s="427"/>
      <c r="F51" s="299"/>
      <c r="G51" s="403"/>
      <c r="H51" s="403"/>
      <c r="I51" s="419"/>
      <c r="J51" s="333"/>
      <c r="K51" s="65" t="s">
        <v>37</v>
      </c>
      <c r="L51" s="66">
        <v>0</v>
      </c>
      <c r="M51" s="66">
        <v>0</v>
      </c>
      <c r="N51" s="66">
        <v>0</v>
      </c>
      <c r="O51" s="66">
        <v>0</v>
      </c>
      <c r="P51" s="67">
        <f t="shared" ref="P51" si="228">SUM(L51:L51)*J50</f>
        <v>0</v>
      </c>
      <c r="Q51" s="67">
        <f t="shared" ref="Q51" si="229">SUM(M51:M51)*J50</f>
        <v>0</v>
      </c>
      <c r="R51" s="67">
        <f t="shared" ref="R51" si="230">SUM(N51:N51)*J50</f>
        <v>0</v>
      </c>
      <c r="S51" s="67">
        <f t="shared" ref="S51" si="231">SUM(O51:O51)*J50</f>
        <v>0</v>
      </c>
      <c r="T51" s="67">
        <f t="shared" si="55"/>
        <v>0</v>
      </c>
      <c r="U51" s="34">
        <f t="shared" ref="U51:X51" si="232">+P50+P52+P54+P56+P58+P60</f>
        <v>0</v>
      </c>
      <c r="V51" s="34">
        <f t="shared" si="232"/>
        <v>0</v>
      </c>
      <c r="W51" s="34">
        <f t="shared" si="232"/>
        <v>0</v>
      </c>
      <c r="X51" s="34">
        <f t="shared" si="232"/>
        <v>0</v>
      </c>
      <c r="Y51" s="34">
        <f t="shared" si="57"/>
        <v>0</v>
      </c>
      <c r="Z51" s="252"/>
      <c r="AA51" s="41"/>
      <c r="AB51" s="244"/>
      <c r="AC51" s="39"/>
      <c r="AD51" s="412"/>
      <c r="AE51" s="421"/>
      <c r="AF51" s="247"/>
      <c r="AG51" s="40"/>
      <c r="AH51" s="21"/>
    </row>
    <row r="52" spans="1:34" ht="50.1" customHeight="1" x14ac:dyDescent="0.2">
      <c r="A52" s="428"/>
      <c r="B52" s="410"/>
      <c r="C52" s="405"/>
      <c r="D52" s="427"/>
      <c r="E52" s="427"/>
      <c r="F52" s="299"/>
      <c r="G52" s="403" t="s">
        <v>86</v>
      </c>
      <c r="H52" s="403"/>
      <c r="I52" s="419" t="s">
        <v>89</v>
      </c>
      <c r="J52" s="333">
        <v>0</v>
      </c>
      <c r="K52" s="15" t="s">
        <v>36</v>
      </c>
      <c r="L52" s="16">
        <v>0</v>
      </c>
      <c r="M52" s="16">
        <v>0</v>
      </c>
      <c r="N52" s="16">
        <v>0</v>
      </c>
      <c r="O52" s="16">
        <v>0</v>
      </c>
      <c r="P52" s="17">
        <f t="shared" ref="P52" si="233">SUM(L52:L52)*J52</f>
        <v>0</v>
      </c>
      <c r="Q52" s="17">
        <f t="shared" ref="Q52" si="234">SUM(M52:M52)*J52</f>
        <v>0</v>
      </c>
      <c r="R52" s="17">
        <f t="shared" ref="R52" si="235">SUM(N52:N52)*J52</f>
        <v>0</v>
      </c>
      <c r="S52" s="17">
        <f t="shared" ref="S52" si="236">SUM(O52:O52)*J52</f>
        <v>0</v>
      </c>
      <c r="T52" s="17">
        <f t="shared" si="55"/>
        <v>0</v>
      </c>
      <c r="U52" s="34">
        <f t="shared" ref="U52:X52" si="237">+P51+P53+P55+P57+P59+P61</f>
        <v>0</v>
      </c>
      <c r="V52" s="34">
        <f t="shared" si="237"/>
        <v>0</v>
      </c>
      <c r="W52" s="34">
        <f t="shared" si="237"/>
        <v>0</v>
      </c>
      <c r="X52" s="34">
        <f t="shared" si="237"/>
        <v>0</v>
      </c>
      <c r="Y52" s="34">
        <f t="shared" si="57"/>
        <v>0</v>
      </c>
      <c r="Z52" s="252"/>
      <c r="AA52" s="41"/>
      <c r="AB52" s="244" t="str">
        <f t="shared" si="37"/>
        <v>EQUILIBRADA</v>
      </c>
      <c r="AC52" s="39"/>
      <c r="AD52" s="412"/>
      <c r="AE52" s="421"/>
      <c r="AF52" s="247"/>
      <c r="AG52" s="40"/>
      <c r="AH52" s="21"/>
    </row>
    <row r="53" spans="1:34" ht="50.1" customHeight="1" x14ac:dyDescent="0.2">
      <c r="A53" s="428"/>
      <c r="B53" s="410"/>
      <c r="C53" s="405"/>
      <c r="D53" s="427"/>
      <c r="E53" s="427"/>
      <c r="F53" s="299"/>
      <c r="G53" s="403"/>
      <c r="H53" s="403"/>
      <c r="I53" s="419"/>
      <c r="J53" s="333"/>
      <c r="K53" s="65" t="s">
        <v>37</v>
      </c>
      <c r="L53" s="66">
        <v>0</v>
      </c>
      <c r="M53" s="66">
        <v>0</v>
      </c>
      <c r="N53" s="66">
        <v>0</v>
      </c>
      <c r="O53" s="66">
        <v>0</v>
      </c>
      <c r="P53" s="67">
        <f t="shared" ref="P53" si="238">SUM(L53:L53)*J52</f>
        <v>0</v>
      </c>
      <c r="Q53" s="67">
        <f t="shared" ref="Q53" si="239">SUM(M53:M53)*J52</f>
        <v>0</v>
      </c>
      <c r="R53" s="67">
        <f t="shared" ref="R53" si="240">SUM(N53:N53)*J52</f>
        <v>0</v>
      </c>
      <c r="S53" s="67">
        <f t="shared" ref="S53" si="241">SUM(O53:O53)*J52</f>
        <v>0</v>
      </c>
      <c r="T53" s="67">
        <f t="shared" si="55"/>
        <v>0</v>
      </c>
      <c r="U53" s="34">
        <f t="shared" ref="U53:X53" si="242">+P52+P54+P56+P58+P60+P62</f>
        <v>0</v>
      </c>
      <c r="V53" s="34">
        <f t="shared" si="242"/>
        <v>0</v>
      </c>
      <c r="W53" s="34">
        <f t="shared" si="242"/>
        <v>0</v>
      </c>
      <c r="X53" s="34">
        <f t="shared" si="242"/>
        <v>0</v>
      </c>
      <c r="Y53" s="34">
        <f t="shared" si="57"/>
        <v>0</v>
      </c>
      <c r="Z53" s="252"/>
      <c r="AA53" s="41"/>
      <c r="AB53" s="244"/>
      <c r="AC53" s="39"/>
      <c r="AD53" s="412"/>
      <c r="AE53" s="421"/>
      <c r="AF53" s="247"/>
      <c r="AG53" s="40"/>
      <c r="AH53" s="21"/>
    </row>
    <row r="54" spans="1:34" ht="50.1" customHeight="1" x14ac:dyDescent="0.2">
      <c r="A54" s="428"/>
      <c r="B54" s="410"/>
      <c r="C54" s="405"/>
      <c r="D54" s="427"/>
      <c r="E54" s="427"/>
      <c r="F54" s="299"/>
      <c r="G54" s="403"/>
      <c r="H54" s="403"/>
      <c r="I54" s="419" t="s">
        <v>90</v>
      </c>
      <c r="J54" s="333">
        <v>0</v>
      </c>
      <c r="K54" s="15" t="s">
        <v>36</v>
      </c>
      <c r="L54" s="16">
        <v>0</v>
      </c>
      <c r="M54" s="16">
        <v>0</v>
      </c>
      <c r="N54" s="16">
        <v>0</v>
      </c>
      <c r="O54" s="16">
        <v>0</v>
      </c>
      <c r="P54" s="17">
        <f t="shared" ref="P54" si="243">SUM(L54:L54)*J54</f>
        <v>0</v>
      </c>
      <c r="Q54" s="17">
        <f t="shared" ref="Q54" si="244">SUM(M54:M54)*J54</f>
        <v>0</v>
      </c>
      <c r="R54" s="17">
        <f t="shared" ref="R54" si="245">SUM(N54:N54)*J54</f>
        <v>0</v>
      </c>
      <c r="S54" s="17">
        <f t="shared" ref="S54" si="246">SUM(O54:O54)*J54</f>
        <v>0</v>
      </c>
      <c r="T54" s="17">
        <f t="shared" si="55"/>
        <v>0</v>
      </c>
      <c r="U54" s="34">
        <f t="shared" ref="U54:X54" si="247">+P53+P55+P57+P59+P61+P63</f>
        <v>0</v>
      </c>
      <c r="V54" s="34">
        <f t="shared" si="247"/>
        <v>0</v>
      </c>
      <c r="W54" s="34">
        <f t="shared" si="247"/>
        <v>0</v>
      </c>
      <c r="X54" s="34">
        <f t="shared" si="247"/>
        <v>0</v>
      </c>
      <c r="Y54" s="34">
        <f t="shared" si="57"/>
        <v>0</v>
      </c>
      <c r="Z54" s="252"/>
      <c r="AA54" s="41"/>
      <c r="AB54" s="244" t="str">
        <f t="shared" si="37"/>
        <v>EQUILIBRADA</v>
      </c>
      <c r="AC54" s="39"/>
      <c r="AD54" s="412"/>
      <c r="AE54" s="421"/>
      <c r="AF54" s="247"/>
      <c r="AG54" s="40"/>
      <c r="AH54" s="21"/>
    </row>
    <row r="55" spans="1:34" ht="50.1" customHeight="1" x14ac:dyDescent="0.2">
      <c r="A55" s="428"/>
      <c r="B55" s="410"/>
      <c r="C55" s="405"/>
      <c r="D55" s="427"/>
      <c r="E55" s="427"/>
      <c r="F55" s="299"/>
      <c r="G55" s="403"/>
      <c r="H55" s="403"/>
      <c r="I55" s="419"/>
      <c r="J55" s="333"/>
      <c r="K55" s="65" t="s">
        <v>37</v>
      </c>
      <c r="L55" s="66">
        <v>0</v>
      </c>
      <c r="M55" s="66">
        <v>0</v>
      </c>
      <c r="N55" s="66">
        <v>0</v>
      </c>
      <c r="O55" s="66">
        <v>0</v>
      </c>
      <c r="P55" s="67">
        <f t="shared" ref="P55" si="248">SUM(L55:L55)*J54</f>
        <v>0</v>
      </c>
      <c r="Q55" s="67">
        <f t="shared" ref="Q55" si="249">SUM(M55:M55)*J54</f>
        <v>0</v>
      </c>
      <c r="R55" s="67">
        <f t="shared" ref="R55" si="250">SUM(N55:N55)*J54</f>
        <v>0</v>
      </c>
      <c r="S55" s="67">
        <f t="shared" ref="S55" si="251">SUM(O55:O55)*J54</f>
        <v>0</v>
      </c>
      <c r="T55" s="67">
        <f t="shared" si="55"/>
        <v>0</v>
      </c>
      <c r="U55" s="34">
        <f t="shared" ref="U55:X55" si="252">+P54+P56+P58+P60+P62+P64</f>
        <v>0</v>
      </c>
      <c r="V55" s="34">
        <f t="shared" si="252"/>
        <v>0</v>
      </c>
      <c r="W55" s="34">
        <f t="shared" si="252"/>
        <v>0</v>
      </c>
      <c r="X55" s="34">
        <f t="shared" si="252"/>
        <v>0</v>
      </c>
      <c r="Y55" s="34">
        <f t="shared" si="57"/>
        <v>0</v>
      </c>
      <c r="Z55" s="252"/>
      <c r="AA55" s="41"/>
      <c r="AB55" s="244"/>
      <c r="AC55" s="39"/>
      <c r="AD55" s="412"/>
      <c r="AE55" s="421"/>
      <c r="AF55" s="247"/>
      <c r="AG55" s="40"/>
      <c r="AH55" s="21"/>
    </row>
    <row r="56" spans="1:34" ht="50.1" customHeight="1" x14ac:dyDescent="0.2">
      <c r="A56" s="428"/>
      <c r="B56" s="410"/>
      <c r="C56" s="405"/>
      <c r="D56" s="427" t="s">
        <v>91</v>
      </c>
      <c r="E56" s="427" t="s">
        <v>92</v>
      </c>
      <c r="F56" s="299"/>
      <c r="G56" s="403"/>
      <c r="H56" s="403"/>
      <c r="I56" s="419" t="s">
        <v>93</v>
      </c>
      <c r="J56" s="333">
        <v>0</v>
      </c>
      <c r="K56" s="15" t="s">
        <v>36</v>
      </c>
      <c r="L56" s="16">
        <v>0</v>
      </c>
      <c r="M56" s="16">
        <v>0</v>
      </c>
      <c r="N56" s="16">
        <v>0</v>
      </c>
      <c r="O56" s="16">
        <v>0</v>
      </c>
      <c r="P56" s="17">
        <f t="shared" ref="P56" si="253">SUM(L56:L56)*J56</f>
        <v>0</v>
      </c>
      <c r="Q56" s="17">
        <f t="shared" ref="Q56" si="254">SUM(M56:M56)*J56</f>
        <v>0</v>
      </c>
      <c r="R56" s="17">
        <f t="shared" ref="R56" si="255">SUM(N56:N56)*J56</f>
        <v>0</v>
      </c>
      <c r="S56" s="17">
        <f t="shared" ref="S56" si="256">SUM(O56:O56)*J56</f>
        <v>0</v>
      </c>
      <c r="T56" s="17">
        <f t="shared" si="55"/>
        <v>0</v>
      </c>
      <c r="U56" s="34">
        <f t="shared" ref="U56:X56" si="257">+P55+P57+P59+P61+P63+P65</f>
        <v>0</v>
      </c>
      <c r="V56" s="34">
        <f t="shared" si="257"/>
        <v>0</v>
      </c>
      <c r="W56" s="34">
        <f t="shared" si="257"/>
        <v>0</v>
      </c>
      <c r="X56" s="34">
        <f t="shared" si="257"/>
        <v>0</v>
      </c>
      <c r="Y56" s="34">
        <f t="shared" si="57"/>
        <v>0</v>
      </c>
      <c r="Z56" s="252"/>
      <c r="AA56" s="421"/>
      <c r="AB56" s="244" t="str">
        <f t="shared" si="37"/>
        <v>EQUILIBRADA</v>
      </c>
      <c r="AC56" s="421" t="str">
        <f>IF(COUNTIF(AB56:AB66,"PARA MEJORAR")&gt;1,"PARA MEJORAR","BIEN")</f>
        <v>BIEN</v>
      </c>
      <c r="AD56" s="412"/>
      <c r="AE56" s="421"/>
      <c r="AF56" s="247"/>
      <c r="AG56" s="420"/>
      <c r="AH56" s="21"/>
    </row>
    <row r="57" spans="1:34" ht="50.1" customHeight="1" x14ac:dyDescent="0.2">
      <c r="A57" s="428"/>
      <c r="B57" s="410"/>
      <c r="C57" s="405"/>
      <c r="D57" s="427"/>
      <c r="E57" s="427"/>
      <c r="F57" s="299"/>
      <c r="G57" s="403"/>
      <c r="H57" s="403"/>
      <c r="I57" s="419"/>
      <c r="J57" s="333"/>
      <c r="K57" s="65" t="s">
        <v>37</v>
      </c>
      <c r="L57" s="66">
        <v>0</v>
      </c>
      <c r="M57" s="66">
        <v>0</v>
      </c>
      <c r="N57" s="66">
        <v>0</v>
      </c>
      <c r="O57" s="66">
        <v>0</v>
      </c>
      <c r="P57" s="67">
        <f t="shared" ref="P57" si="258">SUM(L57:L57)*J56</f>
        <v>0</v>
      </c>
      <c r="Q57" s="67">
        <f t="shared" ref="Q57" si="259">SUM(M57:M57)*J56</f>
        <v>0</v>
      </c>
      <c r="R57" s="67">
        <f t="shared" ref="R57" si="260">SUM(N57:N57)*J56</f>
        <v>0</v>
      </c>
      <c r="S57" s="67">
        <f t="shared" ref="S57" si="261">SUM(O57:O57)*J56</f>
        <v>0</v>
      </c>
      <c r="T57" s="67">
        <f t="shared" si="55"/>
        <v>0</v>
      </c>
      <c r="U57" s="34">
        <f t="shared" ref="U57:X57" si="262">+P56+P58+P60+P62+P64+P66</f>
        <v>0</v>
      </c>
      <c r="V57" s="34">
        <f t="shared" si="262"/>
        <v>0</v>
      </c>
      <c r="W57" s="34">
        <f t="shared" si="262"/>
        <v>0</v>
      </c>
      <c r="X57" s="34">
        <f t="shared" si="262"/>
        <v>0</v>
      </c>
      <c r="Y57" s="34">
        <f t="shared" si="57"/>
        <v>0</v>
      </c>
      <c r="Z57" s="252"/>
      <c r="AA57" s="421"/>
      <c r="AB57" s="244"/>
      <c r="AC57" s="421"/>
      <c r="AD57" s="412"/>
      <c r="AE57" s="421"/>
      <c r="AF57" s="247"/>
      <c r="AG57" s="420"/>
      <c r="AH57" s="21"/>
    </row>
    <row r="58" spans="1:34" ht="50.1" customHeight="1" x14ac:dyDescent="0.2">
      <c r="A58" s="428"/>
      <c r="B58" s="410"/>
      <c r="C58" s="405"/>
      <c r="D58" s="427"/>
      <c r="E58" s="427"/>
      <c r="F58" s="299"/>
      <c r="G58" s="403"/>
      <c r="H58" s="403"/>
      <c r="I58" s="419" t="s">
        <v>94</v>
      </c>
      <c r="J58" s="333">
        <v>0</v>
      </c>
      <c r="K58" s="15" t="s">
        <v>36</v>
      </c>
      <c r="L58" s="16">
        <v>0</v>
      </c>
      <c r="M58" s="16">
        <v>0</v>
      </c>
      <c r="N58" s="16">
        <v>0</v>
      </c>
      <c r="O58" s="16">
        <v>0</v>
      </c>
      <c r="P58" s="17">
        <f t="shared" ref="P58" si="263">SUM(L58:L58)*J58</f>
        <v>0</v>
      </c>
      <c r="Q58" s="17">
        <f t="shared" ref="Q58" si="264">SUM(M58:M58)*J58</f>
        <v>0</v>
      </c>
      <c r="R58" s="17">
        <f t="shared" ref="R58" si="265">SUM(N58:N58)*J58</f>
        <v>0</v>
      </c>
      <c r="S58" s="17">
        <f t="shared" ref="S58" si="266">SUM(O58:O58)*J58</f>
        <v>0</v>
      </c>
      <c r="T58" s="17">
        <f t="shared" si="55"/>
        <v>0</v>
      </c>
      <c r="U58" s="34">
        <f t="shared" ref="U58:X58" si="267">+P57+P59+P61+P63+P65+P67</f>
        <v>0</v>
      </c>
      <c r="V58" s="34">
        <f t="shared" si="267"/>
        <v>0</v>
      </c>
      <c r="W58" s="34">
        <f t="shared" si="267"/>
        <v>0</v>
      </c>
      <c r="X58" s="34">
        <f t="shared" si="267"/>
        <v>0</v>
      </c>
      <c r="Y58" s="34">
        <f t="shared" si="57"/>
        <v>0</v>
      </c>
      <c r="Z58" s="252"/>
      <c r="AA58" s="421"/>
      <c r="AB58" s="244" t="str">
        <f t="shared" si="37"/>
        <v>EQUILIBRADA</v>
      </c>
      <c r="AC58" s="421"/>
      <c r="AD58" s="412"/>
      <c r="AE58" s="421"/>
      <c r="AF58" s="247"/>
      <c r="AG58" s="420"/>
      <c r="AH58" s="21"/>
    </row>
    <row r="59" spans="1:34" ht="50.1" customHeight="1" x14ac:dyDescent="0.2">
      <c r="A59" s="428"/>
      <c r="B59" s="410"/>
      <c r="C59" s="405"/>
      <c r="D59" s="427"/>
      <c r="E59" s="427"/>
      <c r="F59" s="299"/>
      <c r="G59" s="403"/>
      <c r="H59" s="403"/>
      <c r="I59" s="419"/>
      <c r="J59" s="333"/>
      <c r="K59" s="65" t="s">
        <v>37</v>
      </c>
      <c r="L59" s="66">
        <v>0</v>
      </c>
      <c r="M59" s="66">
        <v>0</v>
      </c>
      <c r="N59" s="66">
        <v>0</v>
      </c>
      <c r="O59" s="66">
        <v>0</v>
      </c>
      <c r="P59" s="67">
        <f t="shared" ref="P59" si="268">SUM(L59:L59)*J58</f>
        <v>0</v>
      </c>
      <c r="Q59" s="67">
        <f t="shared" ref="Q59" si="269">SUM(M59:M59)*J58</f>
        <v>0</v>
      </c>
      <c r="R59" s="67">
        <f t="shared" ref="R59" si="270">SUM(N59:N59)*J58</f>
        <v>0</v>
      </c>
      <c r="S59" s="67">
        <f t="shared" ref="S59" si="271">SUM(O59:O59)*J58</f>
        <v>0</v>
      </c>
      <c r="T59" s="67">
        <f t="shared" si="55"/>
        <v>0</v>
      </c>
      <c r="U59" s="34">
        <f t="shared" ref="U59:X59" si="272">+P58+P60+P62+P64+P66+P68</f>
        <v>0</v>
      </c>
      <c r="V59" s="34">
        <f t="shared" si="272"/>
        <v>0</v>
      </c>
      <c r="W59" s="34">
        <f t="shared" si="272"/>
        <v>0</v>
      </c>
      <c r="X59" s="34">
        <f t="shared" si="272"/>
        <v>0</v>
      </c>
      <c r="Y59" s="34">
        <f t="shared" si="57"/>
        <v>0</v>
      </c>
      <c r="Z59" s="252"/>
      <c r="AA59" s="421"/>
      <c r="AB59" s="244"/>
      <c r="AC59" s="421"/>
      <c r="AD59" s="412"/>
      <c r="AE59" s="421"/>
      <c r="AF59" s="247"/>
      <c r="AG59" s="420"/>
      <c r="AH59" s="21"/>
    </row>
    <row r="60" spans="1:34" ht="50.1" customHeight="1" x14ac:dyDescent="0.2">
      <c r="A60" s="428"/>
      <c r="B60" s="410"/>
      <c r="C60" s="405" t="s">
        <v>95</v>
      </c>
      <c r="D60" s="298" t="s">
        <v>96</v>
      </c>
      <c r="E60" s="315" t="s">
        <v>97</v>
      </c>
      <c r="F60" s="299"/>
      <c r="G60" s="403" t="s">
        <v>98</v>
      </c>
      <c r="H60" s="403"/>
      <c r="I60" s="419" t="s">
        <v>99</v>
      </c>
      <c r="J60" s="333">
        <v>0</v>
      </c>
      <c r="K60" s="15" t="s">
        <v>36</v>
      </c>
      <c r="L60" s="16">
        <v>0</v>
      </c>
      <c r="M60" s="16">
        <v>0</v>
      </c>
      <c r="N60" s="16">
        <v>0</v>
      </c>
      <c r="O60" s="16">
        <v>0</v>
      </c>
      <c r="P60" s="17">
        <f t="shared" ref="P60" si="273">SUM(L60:L60)*J60</f>
        <v>0</v>
      </c>
      <c r="Q60" s="17">
        <f t="shared" ref="Q60" si="274">SUM(M60:M60)*J60</f>
        <v>0</v>
      </c>
      <c r="R60" s="17">
        <f t="shared" ref="R60" si="275">SUM(N60:N60)*J60</f>
        <v>0</v>
      </c>
      <c r="S60" s="17">
        <f t="shared" ref="S60" si="276">SUM(O60:O60)*J60</f>
        <v>0</v>
      </c>
      <c r="T60" s="17">
        <f t="shared" si="55"/>
        <v>0</v>
      </c>
      <c r="U60" s="34">
        <f t="shared" ref="U60:X60" si="277">+P59+P61+P63+P65+P67+P69</f>
        <v>0</v>
      </c>
      <c r="V60" s="34">
        <f t="shared" si="277"/>
        <v>0</v>
      </c>
      <c r="W60" s="34">
        <f t="shared" si="277"/>
        <v>0</v>
      </c>
      <c r="X60" s="34">
        <f t="shared" si="277"/>
        <v>0</v>
      </c>
      <c r="Y60" s="34">
        <f t="shared" si="57"/>
        <v>0</v>
      </c>
      <c r="Z60" s="252"/>
      <c r="AA60" s="421"/>
      <c r="AB60" s="244" t="str">
        <f t="shared" si="37"/>
        <v>EQUILIBRADA</v>
      </c>
      <c r="AC60" s="421"/>
      <c r="AD60" s="412"/>
      <c r="AE60" s="421"/>
      <c r="AF60" s="247"/>
      <c r="AG60" s="420"/>
      <c r="AH60" s="21"/>
    </row>
    <row r="61" spans="1:34" ht="50.1" customHeight="1" x14ac:dyDescent="0.2">
      <c r="A61" s="428"/>
      <c r="B61" s="410"/>
      <c r="C61" s="405"/>
      <c r="D61" s="298"/>
      <c r="E61" s="315"/>
      <c r="F61" s="299"/>
      <c r="G61" s="403"/>
      <c r="H61" s="403"/>
      <c r="I61" s="419"/>
      <c r="J61" s="333"/>
      <c r="K61" s="65" t="s">
        <v>37</v>
      </c>
      <c r="L61" s="66">
        <v>0</v>
      </c>
      <c r="M61" s="66">
        <v>0</v>
      </c>
      <c r="N61" s="66">
        <v>0</v>
      </c>
      <c r="O61" s="66">
        <v>0</v>
      </c>
      <c r="P61" s="67">
        <f t="shared" ref="P61" si="278">SUM(L61:L61)*J60</f>
        <v>0</v>
      </c>
      <c r="Q61" s="67">
        <f t="shared" ref="Q61" si="279">SUM(M61:M61)*J60</f>
        <v>0</v>
      </c>
      <c r="R61" s="67">
        <f t="shared" ref="R61" si="280">SUM(N61:N61)*J60</f>
        <v>0</v>
      </c>
      <c r="S61" s="67">
        <f t="shared" ref="S61" si="281">SUM(O61:O61)*J60</f>
        <v>0</v>
      </c>
      <c r="T61" s="67">
        <f t="shared" si="55"/>
        <v>0</v>
      </c>
      <c r="U61" s="34">
        <f t="shared" ref="U61:X61" si="282">+P60+P62+P64+P66+P68+P70</f>
        <v>0</v>
      </c>
      <c r="V61" s="34">
        <f t="shared" si="282"/>
        <v>0</v>
      </c>
      <c r="W61" s="34">
        <f t="shared" si="282"/>
        <v>0</v>
      </c>
      <c r="X61" s="34">
        <f t="shared" si="282"/>
        <v>0</v>
      </c>
      <c r="Y61" s="34">
        <f t="shared" si="57"/>
        <v>0</v>
      </c>
      <c r="Z61" s="252"/>
      <c r="AA61" s="421"/>
      <c r="AB61" s="244"/>
      <c r="AC61" s="421"/>
      <c r="AD61" s="412"/>
      <c r="AE61" s="421"/>
      <c r="AF61" s="247"/>
      <c r="AG61" s="420"/>
      <c r="AH61" s="21"/>
    </row>
    <row r="62" spans="1:34" ht="50.1" customHeight="1" x14ac:dyDescent="0.2">
      <c r="A62" s="428"/>
      <c r="B62" s="410"/>
      <c r="C62" s="405"/>
      <c r="D62" s="298"/>
      <c r="E62" s="315"/>
      <c r="F62" s="299"/>
      <c r="G62" s="403" t="s">
        <v>100</v>
      </c>
      <c r="H62" s="403"/>
      <c r="I62" s="419" t="s">
        <v>101</v>
      </c>
      <c r="J62" s="333">
        <v>0</v>
      </c>
      <c r="K62" s="15" t="s">
        <v>36</v>
      </c>
      <c r="L62" s="16">
        <v>0</v>
      </c>
      <c r="M62" s="16">
        <v>0</v>
      </c>
      <c r="N62" s="16">
        <v>0</v>
      </c>
      <c r="O62" s="16">
        <v>0</v>
      </c>
      <c r="P62" s="17">
        <f t="shared" ref="P62" si="283">SUM(L62:L62)*J62</f>
        <v>0</v>
      </c>
      <c r="Q62" s="17">
        <f t="shared" ref="Q62" si="284">SUM(M62:M62)*J62</f>
        <v>0</v>
      </c>
      <c r="R62" s="17">
        <f t="shared" ref="R62" si="285">SUM(N62:N62)*J62</f>
        <v>0</v>
      </c>
      <c r="S62" s="17">
        <f t="shared" ref="S62" si="286">SUM(O62:O62)*J62</f>
        <v>0</v>
      </c>
      <c r="T62" s="17">
        <f t="shared" si="55"/>
        <v>0</v>
      </c>
      <c r="U62" s="34">
        <f t="shared" ref="U62:X62" si="287">+P61+P63+P65+P67+P69+P71</f>
        <v>0</v>
      </c>
      <c r="V62" s="34">
        <f t="shared" si="287"/>
        <v>0</v>
      </c>
      <c r="W62" s="34">
        <f t="shared" si="287"/>
        <v>0</v>
      </c>
      <c r="X62" s="34">
        <f t="shared" si="287"/>
        <v>0</v>
      </c>
      <c r="Y62" s="34">
        <f t="shared" si="57"/>
        <v>0</v>
      </c>
      <c r="Z62" s="252"/>
      <c r="AA62" s="421"/>
      <c r="AB62" s="244" t="str">
        <f t="shared" si="37"/>
        <v>EQUILIBRADA</v>
      </c>
      <c r="AC62" s="421"/>
      <c r="AD62" s="412"/>
      <c r="AE62" s="421"/>
      <c r="AF62" s="247"/>
      <c r="AG62" s="420"/>
      <c r="AH62" s="21"/>
    </row>
    <row r="63" spans="1:34" ht="50.1" customHeight="1" x14ac:dyDescent="0.2">
      <c r="A63" s="428"/>
      <c r="B63" s="410"/>
      <c r="C63" s="405"/>
      <c r="D63" s="298"/>
      <c r="E63" s="315"/>
      <c r="F63" s="299"/>
      <c r="G63" s="403"/>
      <c r="H63" s="403"/>
      <c r="I63" s="419"/>
      <c r="J63" s="333"/>
      <c r="K63" s="65" t="s">
        <v>37</v>
      </c>
      <c r="L63" s="66">
        <v>0</v>
      </c>
      <c r="M63" s="66">
        <v>0</v>
      </c>
      <c r="N63" s="66">
        <v>0</v>
      </c>
      <c r="O63" s="66">
        <v>0</v>
      </c>
      <c r="P63" s="67">
        <f t="shared" ref="P63" si="288">SUM(L63:L63)*J62</f>
        <v>0</v>
      </c>
      <c r="Q63" s="67">
        <f t="shared" ref="Q63" si="289">SUM(M63:M63)*J62</f>
        <v>0</v>
      </c>
      <c r="R63" s="67">
        <f t="shared" ref="R63" si="290">SUM(N63:N63)*J62</f>
        <v>0</v>
      </c>
      <c r="S63" s="67">
        <f t="shared" ref="S63" si="291">SUM(O63:O63)*J62</f>
        <v>0</v>
      </c>
      <c r="T63" s="67">
        <f t="shared" si="55"/>
        <v>0</v>
      </c>
      <c r="U63" s="34">
        <f t="shared" ref="U63:X63" si="292">+P62+P64+P66+P68+P70+P72</f>
        <v>0</v>
      </c>
      <c r="V63" s="34">
        <f t="shared" si="292"/>
        <v>0</v>
      </c>
      <c r="W63" s="34">
        <f t="shared" si="292"/>
        <v>0</v>
      </c>
      <c r="X63" s="34">
        <f t="shared" si="292"/>
        <v>0</v>
      </c>
      <c r="Y63" s="34">
        <f t="shared" si="57"/>
        <v>0</v>
      </c>
      <c r="Z63" s="252"/>
      <c r="AA63" s="421"/>
      <c r="AB63" s="244"/>
      <c r="AC63" s="421"/>
      <c r="AD63" s="412"/>
      <c r="AE63" s="421"/>
      <c r="AF63" s="247"/>
      <c r="AG63" s="420"/>
      <c r="AH63" s="21"/>
    </row>
    <row r="64" spans="1:34" ht="50.1" customHeight="1" x14ac:dyDescent="0.2">
      <c r="A64" s="428"/>
      <c r="B64" s="410"/>
      <c r="C64" s="405"/>
      <c r="D64" s="298"/>
      <c r="E64" s="315"/>
      <c r="F64" s="299"/>
      <c r="G64" s="403" t="s">
        <v>102</v>
      </c>
      <c r="H64" s="403"/>
      <c r="I64" s="419" t="s">
        <v>103</v>
      </c>
      <c r="J64" s="333">
        <v>0</v>
      </c>
      <c r="K64" s="15" t="s">
        <v>36</v>
      </c>
      <c r="L64" s="16">
        <v>0</v>
      </c>
      <c r="M64" s="16">
        <v>0</v>
      </c>
      <c r="N64" s="16">
        <v>0</v>
      </c>
      <c r="O64" s="16">
        <v>0</v>
      </c>
      <c r="P64" s="17">
        <f t="shared" ref="P64" si="293">SUM(L64:L64)*J64</f>
        <v>0</v>
      </c>
      <c r="Q64" s="17">
        <f t="shared" ref="Q64" si="294">SUM(M64:M64)*J64</f>
        <v>0</v>
      </c>
      <c r="R64" s="17">
        <f t="shared" ref="R64" si="295">SUM(N64:N64)*J64</f>
        <v>0</v>
      </c>
      <c r="S64" s="17">
        <f t="shared" ref="S64" si="296">SUM(O64:O64)*J64</f>
        <v>0</v>
      </c>
      <c r="T64" s="17">
        <f t="shared" si="55"/>
        <v>0</v>
      </c>
      <c r="U64" s="34">
        <f t="shared" ref="U64:X64" si="297">+P63+P65+P67+P69+P71+P73</f>
        <v>0</v>
      </c>
      <c r="V64" s="34">
        <f t="shared" si="297"/>
        <v>0</v>
      </c>
      <c r="W64" s="34">
        <f t="shared" si="297"/>
        <v>0</v>
      </c>
      <c r="X64" s="34">
        <f t="shared" si="297"/>
        <v>0</v>
      </c>
      <c r="Y64" s="34">
        <f t="shared" si="57"/>
        <v>0</v>
      </c>
      <c r="Z64" s="252"/>
      <c r="AA64" s="421"/>
      <c r="AB64" s="244" t="str">
        <f t="shared" si="37"/>
        <v>EQUILIBRADA</v>
      </c>
      <c r="AC64" s="421"/>
      <c r="AD64" s="412"/>
      <c r="AE64" s="421"/>
      <c r="AF64" s="247"/>
      <c r="AG64" s="420"/>
      <c r="AH64" s="21"/>
    </row>
    <row r="65" spans="1:34" ht="50.1" customHeight="1" x14ac:dyDescent="0.2">
      <c r="A65" s="428"/>
      <c r="B65" s="410"/>
      <c r="C65" s="405"/>
      <c r="D65" s="298"/>
      <c r="E65" s="315"/>
      <c r="F65" s="299"/>
      <c r="G65" s="403"/>
      <c r="H65" s="403"/>
      <c r="I65" s="419"/>
      <c r="J65" s="333"/>
      <c r="K65" s="65" t="s">
        <v>37</v>
      </c>
      <c r="L65" s="66">
        <v>0</v>
      </c>
      <c r="M65" s="66">
        <v>0</v>
      </c>
      <c r="N65" s="66">
        <v>0</v>
      </c>
      <c r="O65" s="66">
        <v>0</v>
      </c>
      <c r="P65" s="67">
        <f t="shared" ref="P65" si="298">SUM(L65:L65)*J64</f>
        <v>0</v>
      </c>
      <c r="Q65" s="67">
        <f t="shared" ref="Q65" si="299">SUM(M65:M65)*J64</f>
        <v>0</v>
      </c>
      <c r="R65" s="67">
        <f t="shared" ref="R65" si="300">SUM(N65:N65)*J64</f>
        <v>0</v>
      </c>
      <c r="S65" s="67">
        <f t="shared" ref="S65" si="301">SUM(O65:O65)*J64</f>
        <v>0</v>
      </c>
      <c r="T65" s="67">
        <f t="shared" si="55"/>
        <v>0</v>
      </c>
      <c r="U65" s="34">
        <f t="shared" ref="U65:X65" si="302">+P64+P66+P68+P70+P72+P74</f>
        <v>0</v>
      </c>
      <c r="V65" s="34">
        <f t="shared" si="302"/>
        <v>0</v>
      </c>
      <c r="W65" s="34">
        <f t="shared" si="302"/>
        <v>0</v>
      </c>
      <c r="X65" s="34">
        <f t="shared" si="302"/>
        <v>0</v>
      </c>
      <c r="Y65" s="34">
        <f t="shared" si="57"/>
        <v>0</v>
      </c>
      <c r="Z65" s="252"/>
      <c r="AA65" s="421"/>
      <c r="AB65" s="244"/>
      <c r="AC65" s="421"/>
      <c r="AD65" s="412"/>
      <c r="AE65" s="421"/>
      <c r="AF65" s="247"/>
      <c r="AG65" s="420"/>
      <c r="AH65" s="21"/>
    </row>
    <row r="66" spans="1:34" ht="50.1" customHeight="1" x14ac:dyDescent="0.2">
      <c r="A66" s="428"/>
      <c r="B66" s="410"/>
      <c r="C66" s="405"/>
      <c r="D66" s="298"/>
      <c r="E66" s="315"/>
      <c r="F66" s="299"/>
      <c r="G66" s="403" t="s">
        <v>104</v>
      </c>
      <c r="H66" s="403"/>
      <c r="I66" s="419" t="s">
        <v>105</v>
      </c>
      <c r="J66" s="333">
        <v>0</v>
      </c>
      <c r="K66" s="15" t="s">
        <v>36</v>
      </c>
      <c r="L66" s="16">
        <v>0</v>
      </c>
      <c r="M66" s="16">
        <v>0</v>
      </c>
      <c r="N66" s="16">
        <v>0</v>
      </c>
      <c r="O66" s="16">
        <v>0</v>
      </c>
      <c r="P66" s="17">
        <f t="shared" ref="P66" si="303">SUM(L66:L66)*J66</f>
        <v>0</v>
      </c>
      <c r="Q66" s="17">
        <f t="shared" ref="Q66" si="304">SUM(M66:M66)*J66</f>
        <v>0</v>
      </c>
      <c r="R66" s="17">
        <f t="shared" ref="R66" si="305">SUM(N66:N66)*J66</f>
        <v>0</v>
      </c>
      <c r="S66" s="17">
        <f t="shared" ref="S66" si="306">SUM(O66:O66)*J66</f>
        <v>0</v>
      </c>
      <c r="T66" s="17">
        <f t="shared" si="55"/>
        <v>0</v>
      </c>
      <c r="U66" s="34">
        <f t="shared" ref="U66:X66" si="307">+P65+P67+P69+P71+P73+P75</f>
        <v>0</v>
      </c>
      <c r="V66" s="34">
        <f t="shared" si="307"/>
        <v>0</v>
      </c>
      <c r="W66" s="34">
        <f t="shared" si="307"/>
        <v>0</v>
      </c>
      <c r="X66" s="34">
        <f t="shared" si="307"/>
        <v>0</v>
      </c>
      <c r="Y66" s="34">
        <f t="shared" si="57"/>
        <v>0</v>
      </c>
      <c r="Z66" s="252"/>
      <c r="AA66" s="421"/>
      <c r="AB66" s="244" t="str">
        <f t="shared" si="37"/>
        <v>EQUILIBRADA</v>
      </c>
      <c r="AC66" s="421"/>
      <c r="AD66" s="412"/>
      <c r="AE66" s="421"/>
      <c r="AF66" s="247"/>
      <c r="AG66" s="420"/>
      <c r="AH66" s="21"/>
    </row>
    <row r="67" spans="1:34" ht="50.1" customHeight="1" x14ac:dyDescent="0.2">
      <c r="A67" s="428"/>
      <c r="B67" s="410"/>
      <c r="C67" s="405"/>
      <c r="D67" s="298"/>
      <c r="E67" s="315"/>
      <c r="F67" s="299"/>
      <c r="G67" s="403"/>
      <c r="H67" s="403"/>
      <c r="I67" s="419"/>
      <c r="J67" s="333"/>
      <c r="K67" s="65" t="s">
        <v>37</v>
      </c>
      <c r="L67" s="66">
        <v>0</v>
      </c>
      <c r="M67" s="66">
        <v>0</v>
      </c>
      <c r="N67" s="66">
        <v>0</v>
      </c>
      <c r="O67" s="66">
        <v>0</v>
      </c>
      <c r="P67" s="67">
        <f t="shared" ref="P67" si="308">SUM(L67:L67)*J66</f>
        <v>0</v>
      </c>
      <c r="Q67" s="67">
        <f t="shared" ref="Q67" si="309">SUM(M67:M67)*J66</f>
        <v>0</v>
      </c>
      <c r="R67" s="67">
        <f t="shared" ref="R67" si="310">SUM(N67:N67)*J66</f>
        <v>0</v>
      </c>
      <c r="S67" s="67">
        <f t="shared" ref="S67" si="311">SUM(O67:O67)*J66</f>
        <v>0</v>
      </c>
      <c r="T67" s="67">
        <f t="shared" si="55"/>
        <v>0</v>
      </c>
      <c r="U67" s="34">
        <f t="shared" ref="U67:X67" si="312">+P66+P68+P70+P72+P74+P76</f>
        <v>0</v>
      </c>
      <c r="V67" s="34">
        <f t="shared" si="312"/>
        <v>0</v>
      </c>
      <c r="W67" s="34">
        <f t="shared" si="312"/>
        <v>0</v>
      </c>
      <c r="X67" s="34">
        <f t="shared" si="312"/>
        <v>0</v>
      </c>
      <c r="Y67" s="34">
        <f t="shared" si="57"/>
        <v>0</v>
      </c>
      <c r="Z67" s="252"/>
      <c r="AA67" s="41"/>
      <c r="AB67" s="244"/>
      <c r="AC67" s="41"/>
      <c r="AD67" s="412"/>
      <c r="AE67" s="421"/>
      <c r="AF67" s="247"/>
      <c r="AG67" s="40"/>
      <c r="AH67" s="21"/>
    </row>
    <row r="68" spans="1:34" ht="50.1" customHeight="1" x14ac:dyDescent="0.2">
      <c r="A68" s="428"/>
      <c r="B68" s="410"/>
      <c r="C68" s="405"/>
      <c r="D68" s="298"/>
      <c r="E68" s="315"/>
      <c r="F68" s="299"/>
      <c r="G68" s="403" t="s">
        <v>106</v>
      </c>
      <c r="H68" s="403"/>
      <c r="I68" s="413" t="s">
        <v>107</v>
      </c>
      <c r="J68" s="333">
        <v>0</v>
      </c>
      <c r="K68" s="15" t="s">
        <v>36</v>
      </c>
      <c r="L68" s="16">
        <v>0</v>
      </c>
      <c r="M68" s="16">
        <v>0</v>
      </c>
      <c r="N68" s="16">
        <v>0</v>
      </c>
      <c r="O68" s="16">
        <v>0</v>
      </c>
      <c r="P68" s="17">
        <f t="shared" ref="P68" si="313">SUM(L68:L68)*J68</f>
        <v>0</v>
      </c>
      <c r="Q68" s="17">
        <f t="shared" ref="Q68" si="314">SUM(M68:M68)*J68</f>
        <v>0</v>
      </c>
      <c r="R68" s="17">
        <f t="shared" ref="R68" si="315">SUM(N68:N68)*J68</f>
        <v>0</v>
      </c>
      <c r="S68" s="17">
        <f t="shared" ref="S68" si="316">SUM(O68:O68)*J68</f>
        <v>0</v>
      </c>
      <c r="T68" s="17">
        <f t="shared" si="55"/>
        <v>0</v>
      </c>
      <c r="U68" s="34">
        <f t="shared" ref="U68:X68" si="317">+P67+P69+P71+P73+P75+P77</f>
        <v>0</v>
      </c>
      <c r="V68" s="34">
        <f t="shared" si="317"/>
        <v>0</v>
      </c>
      <c r="W68" s="34">
        <f t="shared" si="317"/>
        <v>0</v>
      </c>
      <c r="X68" s="34">
        <f t="shared" si="317"/>
        <v>0</v>
      </c>
      <c r="Y68" s="34">
        <f t="shared" si="57"/>
        <v>0</v>
      </c>
      <c r="Z68" s="252"/>
      <c r="AA68" s="421"/>
      <c r="AB68" s="244" t="str">
        <f t="shared" si="37"/>
        <v>EQUILIBRADA</v>
      </c>
      <c r="AC68" s="423" t="str">
        <f>IF(COUNTIF(AB68:AB86,"PARA MEJORAR")&gt;1,"PARA MEJORAR","BIEN")</f>
        <v>BIEN</v>
      </c>
      <c r="AD68" s="412"/>
      <c r="AE68" s="421"/>
      <c r="AF68" s="247"/>
      <c r="AG68" s="420"/>
      <c r="AH68" s="21"/>
    </row>
    <row r="69" spans="1:34" ht="50.1" customHeight="1" x14ac:dyDescent="0.2">
      <c r="A69" s="428"/>
      <c r="B69" s="410"/>
      <c r="C69" s="405"/>
      <c r="D69" s="298"/>
      <c r="E69" s="315"/>
      <c r="F69" s="299"/>
      <c r="G69" s="403"/>
      <c r="H69" s="403"/>
      <c r="I69" s="413"/>
      <c r="J69" s="333"/>
      <c r="K69" s="65" t="s">
        <v>37</v>
      </c>
      <c r="L69" s="66">
        <v>0</v>
      </c>
      <c r="M69" s="66">
        <v>0</v>
      </c>
      <c r="N69" s="66">
        <v>0</v>
      </c>
      <c r="O69" s="66">
        <v>0</v>
      </c>
      <c r="P69" s="67">
        <f t="shared" ref="P69" si="318">SUM(L69:L69)*J68</f>
        <v>0</v>
      </c>
      <c r="Q69" s="67">
        <f t="shared" ref="Q69" si="319">SUM(M69:M69)*J68</f>
        <v>0</v>
      </c>
      <c r="R69" s="67">
        <f t="shared" ref="R69" si="320">SUM(N69:N69)*J68</f>
        <v>0</v>
      </c>
      <c r="S69" s="67">
        <f t="shared" ref="S69" si="321">SUM(O69:O69)*J68</f>
        <v>0</v>
      </c>
      <c r="T69" s="67">
        <f t="shared" si="55"/>
        <v>0</v>
      </c>
      <c r="U69" s="34">
        <f t="shared" ref="U69:X69" si="322">+P68+P70+P72+P74+P76+P78</f>
        <v>0</v>
      </c>
      <c r="V69" s="34">
        <f t="shared" si="322"/>
        <v>0</v>
      </c>
      <c r="W69" s="34">
        <f t="shared" si="322"/>
        <v>0</v>
      </c>
      <c r="X69" s="34">
        <f t="shared" si="322"/>
        <v>0</v>
      </c>
      <c r="Y69" s="34">
        <f t="shared" si="57"/>
        <v>0</v>
      </c>
      <c r="Z69" s="252"/>
      <c r="AA69" s="421"/>
      <c r="AB69" s="244"/>
      <c r="AC69" s="423"/>
      <c r="AD69" s="412"/>
      <c r="AE69" s="421"/>
      <c r="AF69" s="247"/>
      <c r="AG69" s="420"/>
      <c r="AH69" s="21"/>
    </row>
    <row r="70" spans="1:34" ht="50.1" customHeight="1" x14ac:dyDescent="0.2">
      <c r="A70" s="428"/>
      <c r="B70" s="410"/>
      <c r="C70" s="405"/>
      <c r="D70" s="298"/>
      <c r="E70" s="315"/>
      <c r="F70" s="299"/>
      <c r="G70" s="403" t="s">
        <v>108</v>
      </c>
      <c r="H70" s="403"/>
      <c r="I70" s="413" t="s">
        <v>109</v>
      </c>
      <c r="J70" s="333">
        <v>0</v>
      </c>
      <c r="K70" s="15" t="s">
        <v>36</v>
      </c>
      <c r="L70" s="16">
        <v>0</v>
      </c>
      <c r="M70" s="16">
        <v>0</v>
      </c>
      <c r="N70" s="16">
        <v>0</v>
      </c>
      <c r="O70" s="16">
        <v>0</v>
      </c>
      <c r="P70" s="17">
        <f t="shared" ref="P70" si="323">SUM(L70:L70)*J70</f>
        <v>0</v>
      </c>
      <c r="Q70" s="17">
        <f t="shared" ref="Q70" si="324">SUM(M70:M70)*J70</f>
        <v>0</v>
      </c>
      <c r="R70" s="17">
        <f t="shared" ref="R70" si="325">SUM(N70:N70)*J70</f>
        <v>0</v>
      </c>
      <c r="S70" s="17">
        <f t="shared" ref="S70" si="326">SUM(O70:O70)*J70</f>
        <v>0</v>
      </c>
      <c r="T70" s="17">
        <f t="shared" si="55"/>
        <v>0</v>
      </c>
      <c r="U70" s="34">
        <f t="shared" ref="U70:X70" si="327">+P69+P71+P73+P75+P77+P79</f>
        <v>0</v>
      </c>
      <c r="V70" s="34">
        <f t="shared" si="327"/>
        <v>0</v>
      </c>
      <c r="W70" s="34">
        <f t="shared" si="327"/>
        <v>0</v>
      </c>
      <c r="X70" s="34">
        <f t="shared" si="327"/>
        <v>0</v>
      </c>
      <c r="Y70" s="34">
        <f t="shared" si="57"/>
        <v>0</v>
      </c>
      <c r="Z70" s="252"/>
      <c r="AA70" s="421"/>
      <c r="AB70" s="244" t="str">
        <f t="shared" si="37"/>
        <v>EQUILIBRADA</v>
      </c>
      <c r="AC70" s="423"/>
      <c r="AD70" s="412"/>
      <c r="AE70" s="421"/>
      <c r="AF70" s="247"/>
      <c r="AG70" s="420"/>
      <c r="AH70" s="21"/>
    </row>
    <row r="71" spans="1:34" ht="50.1" customHeight="1" x14ac:dyDescent="0.2">
      <c r="A71" s="428"/>
      <c r="B71" s="410"/>
      <c r="C71" s="405"/>
      <c r="D71" s="298"/>
      <c r="E71" s="315"/>
      <c r="F71" s="299"/>
      <c r="G71" s="403"/>
      <c r="H71" s="403"/>
      <c r="I71" s="413"/>
      <c r="J71" s="333"/>
      <c r="K71" s="65" t="s">
        <v>37</v>
      </c>
      <c r="L71" s="66">
        <v>0</v>
      </c>
      <c r="M71" s="66">
        <v>0</v>
      </c>
      <c r="N71" s="66">
        <v>0</v>
      </c>
      <c r="O71" s="66">
        <v>0</v>
      </c>
      <c r="P71" s="67">
        <f t="shared" ref="P71" si="328">SUM(L71:L71)*J70</f>
        <v>0</v>
      </c>
      <c r="Q71" s="67">
        <f t="shared" ref="Q71" si="329">SUM(M71:M71)*J70</f>
        <v>0</v>
      </c>
      <c r="R71" s="67">
        <f t="shared" ref="R71" si="330">SUM(N71:N71)*J70</f>
        <v>0</v>
      </c>
      <c r="S71" s="67">
        <f t="shared" ref="S71" si="331">SUM(O71:O71)*J70</f>
        <v>0</v>
      </c>
      <c r="T71" s="67">
        <f t="shared" si="55"/>
        <v>0</v>
      </c>
      <c r="U71" s="34">
        <f t="shared" ref="U71:X71" si="332">+P70+P72+P74+P76+P78+P80</f>
        <v>0</v>
      </c>
      <c r="V71" s="34">
        <f t="shared" si="332"/>
        <v>0</v>
      </c>
      <c r="W71" s="34">
        <f t="shared" si="332"/>
        <v>0</v>
      </c>
      <c r="X71" s="34">
        <f t="shared" si="332"/>
        <v>0</v>
      </c>
      <c r="Y71" s="34">
        <f t="shared" si="57"/>
        <v>0</v>
      </c>
      <c r="Z71" s="252"/>
      <c r="AA71" s="421"/>
      <c r="AB71" s="244"/>
      <c r="AC71" s="423"/>
      <c r="AD71" s="412"/>
      <c r="AE71" s="421"/>
      <c r="AF71" s="247"/>
      <c r="AG71" s="420"/>
      <c r="AH71" s="21"/>
    </row>
    <row r="72" spans="1:34" ht="50.1" customHeight="1" x14ac:dyDescent="0.2">
      <c r="A72" s="428"/>
      <c r="B72" s="410"/>
      <c r="C72" s="405"/>
      <c r="D72" s="298"/>
      <c r="E72" s="315"/>
      <c r="F72" s="299"/>
      <c r="G72" s="403" t="s">
        <v>110</v>
      </c>
      <c r="H72" s="403"/>
      <c r="I72" s="413" t="s">
        <v>111</v>
      </c>
      <c r="J72" s="333">
        <v>0</v>
      </c>
      <c r="K72" s="15" t="s">
        <v>36</v>
      </c>
      <c r="L72" s="16">
        <v>0</v>
      </c>
      <c r="M72" s="16">
        <v>0</v>
      </c>
      <c r="N72" s="16">
        <v>0</v>
      </c>
      <c r="O72" s="16">
        <v>0</v>
      </c>
      <c r="P72" s="17">
        <f t="shared" ref="P72" si="333">SUM(L72:L72)*J72</f>
        <v>0</v>
      </c>
      <c r="Q72" s="17">
        <f t="shared" ref="Q72" si="334">SUM(M72:M72)*J72</f>
        <v>0</v>
      </c>
      <c r="R72" s="17">
        <f t="shared" ref="R72" si="335">SUM(N72:N72)*J72</f>
        <v>0</v>
      </c>
      <c r="S72" s="17">
        <f t="shared" ref="S72" si="336">SUM(O72:O72)*J72</f>
        <v>0</v>
      </c>
      <c r="T72" s="17">
        <f t="shared" si="55"/>
        <v>0</v>
      </c>
      <c r="U72" s="34">
        <f t="shared" ref="U72:X72" si="337">+P71+P73+P75+P77+P79+P81</f>
        <v>0</v>
      </c>
      <c r="V72" s="34">
        <f t="shared" si="337"/>
        <v>0</v>
      </c>
      <c r="W72" s="34">
        <f t="shared" si="337"/>
        <v>0</v>
      </c>
      <c r="X72" s="34">
        <f t="shared" si="337"/>
        <v>0</v>
      </c>
      <c r="Y72" s="34">
        <f t="shared" si="57"/>
        <v>0</v>
      </c>
      <c r="Z72" s="252"/>
      <c r="AA72" s="421"/>
      <c r="AB72" s="244" t="str">
        <f t="shared" si="37"/>
        <v>EQUILIBRADA</v>
      </c>
      <c r="AC72" s="423"/>
      <c r="AD72" s="412"/>
      <c r="AE72" s="421"/>
      <c r="AF72" s="247"/>
      <c r="AG72" s="420"/>
      <c r="AH72" s="21"/>
    </row>
    <row r="73" spans="1:34" ht="50.1" customHeight="1" x14ac:dyDescent="0.2">
      <c r="A73" s="428"/>
      <c r="B73" s="410"/>
      <c r="C73" s="405"/>
      <c r="D73" s="298"/>
      <c r="E73" s="315"/>
      <c r="F73" s="299"/>
      <c r="G73" s="403"/>
      <c r="H73" s="403"/>
      <c r="I73" s="413"/>
      <c r="J73" s="333"/>
      <c r="K73" s="65" t="s">
        <v>37</v>
      </c>
      <c r="L73" s="66">
        <v>0</v>
      </c>
      <c r="M73" s="66">
        <v>0</v>
      </c>
      <c r="N73" s="66">
        <v>0</v>
      </c>
      <c r="O73" s="66">
        <v>0</v>
      </c>
      <c r="P73" s="67">
        <f t="shared" ref="P73" si="338">SUM(L73:L73)*J72</f>
        <v>0</v>
      </c>
      <c r="Q73" s="67">
        <f t="shared" ref="Q73" si="339">SUM(M73:M73)*J72</f>
        <v>0</v>
      </c>
      <c r="R73" s="67">
        <f t="shared" ref="R73" si="340">SUM(N73:N73)*J72</f>
        <v>0</v>
      </c>
      <c r="S73" s="67">
        <f t="shared" ref="S73" si="341">SUM(O73:O73)*J72</f>
        <v>0</v>
      </c>
      <c r="T73" s="67">
        <f t="shared" si="55"/>
        <v>0</v>
      </c>
      <c r="U73" s="34">
        <f t="shared" ref="U73:X73" si="342">+P72+P74+P76+P78+P80+P82</f>
        <v>0</v>
      </c>
      <c r="V73" s="34">
        <f t="shared" si="342"/>
        <v>0</v>
      </c>
      <c r="W73" s="34">
        <f t="shared" si="342"/>
        <v>0</v>
      </c>
      <c r="X73" s="34">
        <f t="shared" si="342"/>
        <v>0</v>
      </c>
      <c r="Y73" s="34">
        <f t="shared" si="57"/>
        <v>0</v>
      </c>
      <c r="Z73" s="252"/>
      <c r="AA73" s="421"/>
      <c r="AB73" s="244"/>
      <c r="AC73" s="423"/>
      <c r="AD73" s="412"/>
      <c r="AE73" s="421"/>
      <c r="AF73" s="247"/>
      <c r="AG73" s="420"/>
      <c r="AH73" s="21"/>
    </row>
    <row r="74" spans="1:34" ht="50.1" customHeight="1" x14ac:dyDescent="0.2">
      <c r="A74" s="428"/>
      <c r="B74" s="410"/>
      <c r="C74" s="405"/>
      <c r="D74" s="298"/>
      <c r="E74" s="315"/>
      <c r="F74" s="299"/>
      <c r="G74" s="403" t="s">
        <v>112</v>
      </c>
      <c r="H74" s="403"/>
      <c r="I74" s="413" t="s">
        <v>113</v>
      </c>
      <c r="J74" s="333">
        <v>0</v>
      </c>
      <c r="K74" s="15" t="s">
        <v>36</v>
      </c>
      <c r="L74" s="16">
        <v>0</v>
      </c>
      <c r="M74" s="16">
        <v>0</v>
      </c>
      <c r="N74" s="16">
        <v>0</v>
      </c>
      <c r="O74" s="16">
        <v>0</v>
      </c>
      <c r="P74" s="17">
        <f t="shared" ref="P74" si="343">SUM(L74:L74)*J74</f>
        <v>0</v>
      </c>
      <c r="Q74" s="17">
        <f t="shared" ref="Q74" si="344">SUM(M74:M74)*J74</f>
        <v>0</v>
      </c>
      <c r="R74" s="17">
        <f t="shared" ref="R74" si="345">SUM(N74:N74)*J74</f>
        <v>0</v>
      </c>
      <c r="S74" s="17">
        <f t="shared" ref="S74" si="346">SUM(O74:O74)*J74</f>
        <v>0</v>
      </c>
      <c r="T74" s="17">
        <f t="shared" si="55"/>
        <v>0</v>
      </c>
      <c r="U74" s="34">
        <f t="shared" ref="U74:X74" si="347">+P73+P75+P77+P79+P81+P83</f>
        <v>0</v>
      </c>
      <c r="V74" s="34">
        <f t="shared" si="347"/>
        <v>0</v>
      </c>
      <c r="W74" s="34">
        <f t="shared" si="347"/>
        <v>0</v>
      </c>
      <c r="X74" s="34">
        <f t="shared" si="347"/>
        <v>0</v>
      </c>
      <c r="Y74" s="34">
        <f t="shared" si="57"/>
        <v>0</v>
      </c>
      <c r="Z74" s="252"/>
      <c r="AA74" s="421"/>
      <c r="AB74" s="244" t="str">
        <f t="shared" si="37"/>
        <v>EQUILIBRADA</v>
      </c>
      <c r="AC74" s="423"/>
      <c r="AD74" s="412"/>
      <c r="AE74" s="421"/>
      <c r="AF74" s="247"/>
      <c r="AG74" s="420"/>
      <c r="AH74" s="21"/>
    </row>
    <row r="75" spans="1:34" ht="50.1" customHeight="1" x14ac:dyDescent="0.2">
      <c r="A75" s="428"/>
      <c r="B75" s="410"/>
      <c r="C75" s="405"/>
      <c r="D75" s="298"/>
      <c r="E75" s="315"/>
      <c r="F75" s="299"/>
      <c r="G75" s="403"/>
      <c r="H75" s="403"/>
      <c r="I75" s="413"/>
      <c r="J75" s="333"/>
      <c r="K75" s="65" t="s">
        <v>37</v>
      </c>
      <c r="L75" s="66">
        <v>0</v>
      </c>
      <c r="M75" s="66">
        <v>0</v>
      </c>
      <c r="N75" s="66">
        <v>0</v>
      </c>
      <c r="O75" s="66">
        <v>0</v>
      </c>
      <c r="P75" s="67">
        <f t="shared" ref="P75" si="348">SUM(L75:L75)*J74</f>
        <v>0</v>
      </c>
      <c r="Q75" s="67">
        <f t="shared" ref="Q75" si="349">SUM(M75:M75)*J74</f>
        <v>0</v>
      </c>
      <c r="R75" s="67">
        <f t="shared" ref="R75" si="350">SUM(N75:N75)*J74</f>
        <v>0</v>
      </c>
      <c r="S75" s="67">
        <f t="shared" ref="S75" si="351">SUM(O75:O75)*J74</f>
        <v>0</v>
      </c>
      <c r="T75" s="67">
        <f t="shared" si="55"/>
        <v>0</v>
      </c>
      <c r="U75" s="34">
        <f t="shared" ref="U75:X75" si="352">+P74+P76+P78+P80+P82+P84</f>
        <v>0</v>
      </c>
      <c r="V75" s="34">
        <f t="shared" si="352"/>
        <v>0</v>
      </c>
      <c r="W75" s="34">
        <f t="shared" si="352"/>
        <v>0</v>
      </c>
      <c r="X75" s="34">
        <f t="shared" si="352"/>
        <v>0</v>
      </c>
      <c r="Y75" s="34">
        <f t="shared" si="57"/>
        <v>0</v>
      </c>
      <c r="Z75" s="252"/>
      <c r="AA75" s="421"/>
      <c r="AB75" s="244"/>
      <c r="AC75" s="423"/>
      <c r="AD75" s="412"/>
      <c r="AE75" s="421"/>
      <c r="AF75" s="247"/>
      <c r="AG75" s="420"/>
      <c r="AH75" s="21"/>
    </row>
    <row r="76" spans="1:34" ht="50.1" customHeight="1" x14ac:dyDescent="0.2">
      <c r="A76" s="428"/>
      <c r="B76" s="410"/>
      <c r="C76" s="405"/>
      <c r="D76" s="315" t="s">
        <v>114</v>
      </c>
      <c r="E76" s="315" t="s">
        <v>115</v>
      </c>
      <c r="F76" s="299"/>
      <c r="G76" s="403" t="s">
        <v>116</v>
      </c>
      <c r="H76" s="403"/>
      <c r="I76" s="413" t="s">
        <v>117</v>
      </c>
      <c r="J76" s="333">
        <v>0</v>
      </c>
      <c r="K76" s="15" t="s">
        <v>36</v>
      </c>
      <c r="L76" s="16">
        <v>0</v>
      </c>
      <c r="M76" s="16">
        <v>0</v>
      </c>
      <c r="N76" s="16">
        <v>0</v>
      </c>
      <c r="O76" s="16">
        <v>0</v>
      </c>
      <c r="P76" s="17">
        <f t="shared" ref="P76" si="353">SUM(L76:L76)*J76</f>
        <v>0</v>
      </c>
      <c r="Q76" s="17">
        <f t="shared" ref="Q76" si="354">SUM(M76:M76)*J76</f>
        <v>0</v>
      </c>
      <c r="R76" s="17">
        <f t="shared" ref="R76" si="355">SUM(N76:N76)*J76</f>
        <v>0</v>
      </c>
      <c r="S76" s="17">
        <f t="shared" ref="S76" si="356">SUM(O76:O76)*J76</f>
        <v>0</v>
      </c>
      <c r="T76" s="17">
        <f t="shared" si="55"/>
        <v>0</v>
      </c>
      <c r="U76" s="34">
        <f t="shared" ref="U76:X76" si="357">+P75+P77+P79+P81+P83+P85</f>
        <v>0</v>
      </c>
      <c r="V76" s="34">
        <f t="shared" si="357"/>
        <v>0</v>
      </c>
      <c r="W76" s="34">
        <f t="shared" si="357"/>
        <v>0</v>
      </c>
      <c r="X76" s="34">
        <f t="shared" si="357"/>
        <v>0</v>
      </c>
      <c r="Y76" s="34">
        <f t="shared" si="57"/>
        <v>0</v>
      </c>
      <c r="Z76" s="252"/>
      <c r="AA76" s="421"/>
      <c r="AB76" s="244" t="str">
        <f t="shared" ref="AB76:AB96" si="358">+IF(L77&gt;L76,"SUPERADA",IF(L77=L76,"EQUILIBRADA",IF(L77&lt;L76,"PARA MEJORAR")))</f>
        <v>EQUILIBRADA</v>
      </c>
      <c r="AC76" s="423"/>
      <c r="AD76" s="412"/>
      <c r="AE76" s="421"/>
      <c r="AF76" s="247"/>
      <c r="AG76" s="420"/>
      <c r="AH76" s="21"/>
    </row>
    <row r="77" spans="1:34" ht="50.1" customHeight="1" x14ac:dyDescent="0.2">
      <c r="A77" s="428"/>
      <c r="B77" s="410"/>
      <c r="C77" s="405"/>
      <c r="D77" s="315"/>
      <c r="E77" s="315"/>
      <c r="F77" s="299"/>
      <c r="G77" s="403"/>
      <c r="H77" s="403"/>
      <c r="I77" s="413"/>
      <c r="J77" s="333"/>
      <c r="K77" s="65" t="s">
        <v>37</v>
      </c>
      <c r="L77" s="66">
        <v>0</v>
      </c>
      <c r="M77" s="66">
        <v>0</v>
      </c>
      <c r="N77" s="66">
        <v>0</v>
      </c>
      <c r="O77" s="66">
        <v>0</v>
      </c>
      <c r="P77" s="67">
        <f t="shared" ref="P77" si="359">SUM(L77:L77)*J76</f>
        <v>0</v>
      </c>
      <c r="Q77" s="67">
        <f t="shared" ref="Q77" si="360">SUM(M77:M77)*J76</f>
        <v>0</v>
      </c>
      <c r="R77" s="67">
        <f t="shared" ref="R77" si="361">SUM(N77:N77)*J76</f>
        <v>0</v>
      </c>
      <c r="S77" s="67">
        <f t="shared" ref="S77" si="362">SUM(O77:O77)*J76</f>
        <v>0</v>
      </c>
      <c r="T77" s="67">
        <f t="shared" si="55"/>
        <v>0</v>
      </c>
      <c r="U77" s="34">
        <f t="shared" ref="U77:X77" si="363">+P76+P78+P80+P82+P84+P86</f>
        <v>0</v>
      </c>
      <c r="V77" s="34">
        <f t="shared" si="363"/>
        <v>0</v>
      </c>
      <c r="W77" s="34">
        <f t="shared" si="363"/>
        <v>0</v>
      </c>
      <c r="X77" s="34">
        <f t="shared" si="363"/>
        <v>0</v>
      </c>
      <c r="Y77" s="34">
        <f t="shared" si="57"/>
        <v>0</v>
      </c>
      <c r="Z77" s="252"/>
      <c r="AA77" s="421"/>
      <c r="AB77" s="244"/>
      <c r="AC77" s="423"/>
      <c r="AD77" s="412"/>
      <c r="AE77" s="421"/>
      <c r="AF77" s="247"/>
      <c r="AG77" s="420"/>
      <c r="AH77" s="21"/>
    </row>
    <row r="78" spans="1:34" ht="50.1" customHeight="1" x14ac:dyDescent="0.2">
      <c r="A78" s="428"/>
      <c r="B78" s="410"/>
      <c r="C78" s="405"/>
      <c r="D78" s="315"/>
      <c r="E78" s="315"/>
      <c r="F78" s="299"/>
      <c r="G78" s="403"/>
      <c r="H78" s="403"/>
      <c r="I78" s="413" t="s">
        <v>118</v>
      </c>
      <c r="J78" s="333">
        <v>0</v>
      </c>
      <c r="K78" s="15" t="s">
        <v>36</v>
      </c>
      <c r="L78" s="16">
        <v>0</v>
      </c>
      <c r="M78" s="16">
        <v>0</v>
      </c>
      <c r="N78" s="16">
        <v>0</v>
      </c>
      <c r="O78" s="16">
        <v>0</v>
      </c>
      <c r="P78" s="17">
        <f t="shared" ref="P78" si="364">SUM(L78:L78)*J78</f>
        <v>0</v>
      </c>
      <c r="Q78" s="17">
        <f t="shared" ref="Q78" si="365">SUM(M78:M78)*J78</f>
        <v>0</v>
      </c>
      <c r="R78" s="17">
        <f t="shared" ref="R78" si="366">SUM(N78:N78)*J78</f>
        <v>0</v>
      </c>
      <c r="S78" s="17">
        <f t="shared" ref="S78" si="367">SUM(O78:O78)*J78</f>
        <v>0</v>
      </c>
      <c r="T78" s="17">
        <f t="shared" si="55"/>
        <v>0</v>
      </c>
      <c r="U78" s="34">
        <f t="shared" ref="U78:X78" si="368">+P77+P79+P81+P83+P85+P87</f>
        <v>0</v>
      </c>
      <c r="V78" s="34">
        <f t="shared" si="368"/>
        <v>0</v>
      </c>
      <c r="W78" s="34">
        <f t="shared" si="368"/>
        <v>0</v>
      </c>
      <c r="X78" s="34">
        <f t="shared" si="368"/>
        <v>0</v>
      </c>
      <c r="Y78" s="34">
        <f t="shared" si="57"/>
        <v>0</v>
      </c>
      <c r="Z78" s="252"/>
      <c r="AA78" s="421"/>
      <c r="AB78" s="244" t="str">
        <f t="shared" si="358"/>
        <v>EQUILIBRADA</v>
      </c>
      <c r="AC78" s="423"/>
      <c r="AD78" s="412"/>
      <c r="AE78" s="421"/>
      <c r="AF78" s="247"/>
      <c r="AG78" s="420"/>
      <c r="AH78" s="21"/>
    </row>
    <row r="79" spans="1:34" ht="50.1" customHeight="1" x14ac:dyDescent="0.2">
      <c r="A79" s="428"/>
      <c r="B79" s="410"/>
      <c r="C79" s="405"/>
      <c r="D79" s="315"/>
      <c r="E79" s="315"/>
      <c r="F79" s="299"/>
      <c r="G79" s="403"/>
      <c r="H79" s="403"/>
      <c r="I79" s="413"/>
      <c r="J79" s="333"/>
      <c r="K79" s="65" t="s">
        <v>37</v>
      </c>
      <c r="L79" s="66">
        <v>0</v>
      </c>
      <c r="M79" s="66">
        <v>0</v>
      </c>
      <c r="N79" s="66">
        <v>0</v>
      </c>
      <c r="O79" s="66">
        <v>0</v>
      </c>
      <c r="P79" s="67">
        <f t="shared" ref="P79" si="369">SUM(L79:L79)*J78</f>
        <v>0</v>
      </c>
      <c r="Q79" s="67">
        <f t="shared" ref="Q79" si="370">SUM(M79:M79)*J78</f>
        <v>0</v>
      </c>
      <c r="R79" s="67">
        <f t="shared" ref="R79" si="371">SUM(N79:N79)*J78</f>
        <v>0</v>
      </c>
      <c r="S79" s="67">
        <f t="shared" ref="S79" si="372">SUM(O79:O79)*J78</f>
        <v>0</v>
      </c>
      <c r="T79" s="67">
        <f t="shared" si="55"/>
        <v>0</v>
      </c>
      <c r="U79" s="34">
        <f t="shared" ref="U79:X79" si="373">+P78+P80+P82+P84+P86+P88</f>
        <v>0</v>
      </c>
      <c r="V79" s="34">
        <f t="shared" si="373"/>
        <v>0</v>
      </c>
      <c r="W79" s="34">
        <f t="shared" si="373"/>
        <v>0</v>
      </c>
      <c r="X79" s="34">
        <f t="shared" si="373"/>
        <v>0</v>
      </c>
      <c r="Y79" s="34">
        <f t="shared" ref="Y79:Y97" si="374">MAX(U77:X88)</f>
        <v>0</v>
      </c>
      <c r="Z79" s="252"/>
      <c r="AA79" s="421"/>
      <c r="AB79" s="244"/>
      <c r="AC79" s="423"/>
      <c r="AD79" s="412"/>
      <c r="AE79" s="421"/>
      <c r="AF79" s="247"/>
      <c r="AG79" s="420"/>
      <c r="AH79" s="21"/>
    </row>
    <row r="80" spans="1:34" ht="50.1" customHeight="1" x14ac:dyDescent="0.2">
      <c r="A80" s="428"/>
      <c r="B80" s="410"/>
      <c r="C80" s="405"/>
      <c r="D80" s="315"/>
      <c r="E80" s="315"/>
      <c r="F80" s="299"/>
      <c r="G80" s="403"/>
      <c r="H80" s="403"/>
      <c r="I80" s="413" t="s">
        <v>119</v>
      </c>
      <c r="J80" s="333">
        <v>0</v>
      </c>
      <c r="K80" s="15" t="s">
        <v>36</v>
      </c>
      <c r="L80" s="16">
        <v>0</v>
      </c>
      <c r="M80" s="16">
        <v>0</v>
      </c>
      <c r="N80" s="16">
        <v>0</v>
      </c>
      <c r="O80" s="16">
        <v>0</v>
      </c>
      <c r="P80" s="17">
        <f t="shared" ref="P80" si="375">SUM(L80:L80)*J80</f>
        <v>0</v>
      </c>
      <c r="Q80" s="17">
        <f t="shared" ref="Q80" si="376">SUM(M80:M80)*J80</f>
        <v>0</v>
      </c>
      <c r="R80" s="17">
        <f t="shared" ref="R80" si="377">SUM(N80:N80)*J80</f>
        <v>0</v>
      </c>
      <c r="S80" s="17">
        <f t="shared" ref="S80" si="378">SUM(O80:O80)*J80</f>
        <v>0</v>
      </c>
      <c r="T80" s="17">
        <f t="shared" ref="T80:T97" si="379">MAX(P80:S80)</f>
        <v>0</v>
      </c>
      <c r="U80" s="34">
        <f t="shared" ref="U80:X80" si="380">+P79+P81+P83+P85+P87+P89</f>
        <v>0</v>
      </c>
      <c r="V80" s="34">
        <f t="shared" si="380"/>
        <v>0</v>
      </c>
      <c r="W80" s="34">
        <f t="shared" si="380"/>
        <v>0</v>
      </c>
      <c r="X80" s="34">
        <f t="shared" si="380"/>
        <v>0</v>
      </c>
      <c r="Y80" s="34">
        <f t="shared" si="374"/>
        <v>0</v>
      </c>
      <c r="Z80" s="252"/>
      <c r="AA80" s="421"/>
      <c r="AB80" s="244" t="str">
        <f t="shared" si="358"/>
        <v>EQUILIBRADA</v>
      </c>
      <c r="AC80" s="423"/>
      <c r="AD80" s="412"/>
      <c r="AE80" s="421"/>
      <c r="AF80" s="247"/>
      <c r="AG80" s="420"/>
      <c r="AH80" s="21"/>
    </row>
    <row r="81" spans="1:34" ht="50.1" customHeight="1" x14ac:dyDescent="0.2">
      <c r="A81" s="428"/>
      <c r="B81" s="410"/>
      <c r="C81" s="405"/>
      <c r="D81" s="315"/>
      <c r="E81" s="315"/>
      <c r="F81" s="299"/>
      <c r="G81" s="403"/>
      <c r="H81" s="403"/>
      <c r="I81" s="413"/>
      <c r="J81" s="333"/>
      <c r="K81" s="65" t="s">
        <v>37</v>
      </c>
      <c r="L81" s="66">
        <v>0</v>
      </c>
      <c r="M81" s="66">
        <v>0</v>
      </c>
      <c r="N81" s="66">
        <v>0</v>
      </c>
      <c r="O81" s="66">
        <v>0</v>
      </c>
      <c r="P81" s="67">
        <f t="shared" ref="P81" si="381">SUM(L81:L81)*J80</f>
        <v>0</v>
      </c>
      <c r="Q81" s="67">
        <f t="shared" ref="Q81" si="382">SUM(M81:M81)*J80</f>
        <v>0</v>
      </c>
      <c r="R81" s="67">
        <f t="shared" ref="R81" si="383">SUM(N81:N81)*J80</f>
        <v>0</v>
      </c>
      <c r="S81" s="67">
        <f t="shared" ref="S81" si="384">SUM(O81:O81)*J80</f>
        <v>0</v>
      </c>
      <c r="T81" s="67">
        <f t="shared" si="379"/>
        <v>0</v>
      </c>
      <c r="U81" s="34">
        <f t="shared" ref="U81:X81" si="385">+P80+P82+P84+P86+P88+P90</f>
        <v>0</v>
      </c>
      <c r="V81" s="34">
        <f t="shared" si="385"/>
        <v>0</v>
      </c>
      <c r="W81" s="34">
        <f t="shared" si="385"/>
        <v>0</v>
      </c>
      <c r="X81" s="34">
        <f t="shared" si="385"/>
        <v>0</v>
      </c>
      <c r="Y81" s="34">
        <f t="shared" si="374"/>
        <v>0</v>
      </c>
      <c r="Z81" s="252"/>
      <c r="AA81" s="421"/>
      <c r="AB81" s="244"/>
      <c r="AC81" s="423"/>
      <c r="AD81" s="412"/>
      <c r="AE81" s="421"/>
      <c r="AF81" s="247"/>
      <c r="AG81" s="420"/>
      <c r="AH81" s="21"/>
    </row>
    <row r="82" spans="1:34" ht="50.1" customHeight="1" x14ac:dyDescent="0.2">
      <c r="A82" s="428"/>
      <c r="B82" s="410"/>
      <c r="C82" s="405" t="s">
        <v>120</v>
      </c>
      <c r="D82" s="315" t="s">
        <v>121</v>
      </c>
      <c r="E82" s="315" t="s">
        <v>122</v>
      </c>
      <c r="F82" s="299"/>
      <c r="G82" s="403" t="s">
        <v>123</v>
      </c>
      <c r="H82" s="403"/>
      <c r="I82" s="413" t="s">
        <v>124</v>
      </c>
      <c r="J82" s="333">
        <v>0</v>
      </c>
      <c r="K82" s="15" t="s">
        <v>36</v>
      </c>
      <c r="L82" s="16">
        <v>0</v>
      </c>
      <c r="M82" s="16">
        <v>0</v>
      </c>
      <c r="N82" s="16">
        <v>0</v>
      </c>
      <c r="O82" s="16">
        <v>0</v>
      </c>
      <c r="P82" s="17">
        <f t="shared" ref="P82" si="386">SUM(L82:L82)*J82</f>
        <v>0</v>
      </c>
      <c r="Q82" s="17">
        <f t="shared" ref="Q82" si="387">SUM(M82:M82)*J82</f>
        <v>0</v>
      </c>
      <c r="R82" s="17">
        <f t="shared" ref="R82" si="388">SUM(N82:N82)*J82</f>
        <v>0</v>
      </c>
      <c r="S82" s="17">
        <f t="shared" ref="S82" si="389">SUM(O82:O82)*J82</f>
        <v>0</v>
      </c>
      <c r="T82" s="17">
        <f t="shared" si="379"/>
        <v>0</v>
      </c>
      <c r="U82" s="34">
        <f t="shared" ref="U82:X82" si="390">+P81+P83+P85+P87+P89+P91</f>
        <v>0</v>
      </c>
      <c r="V82" s="34">
        <f t="shared" si="390"/>
        <v>0</v>
      </c>
      <c r="W82" s="34">
        <f t="shared" si="390"/>
        <v>0</v>
      </c>
      <c r="X82" s="34">
        <f t="shared" si="390"/>
        <v>0</v>
      </c>
      <c r="Y82" s="34" t="e">
        <f t="shared" si="374"/>
        <v>#VALUE!</v>
      </c>
      <c r="Z82" s="252"/>
      <c r="AA82" s="421"/>
      <c r="AB82" s="244" t="str">
        <f t="shared" si="358"/>
        <v>EQUILIBRADA</v>
      </c>
      <c r="AC82" s="423"/>
      <c r="AD82" s="412"/>
      <c r="AE82" s="421"/>
      <c r="AF82" s="247"/>
      <c r="AG82" s="420"/>
      <c r="AH82" s="21"/>
    </row>
    <row r="83" spans="1:34" ht="50.1" customHeight="1" x14ac:dyDescent="0.2">
      <c r="A83" s="428"/>
      <c r="B83" s="410"/>
      <c r="C83" s="405"/>
      <c r="D83" s="315"/>
      <c r="E83" s="315"/>
      <c r="F83" s="299"/>
      <c r="G83" s="403"/>
      <c r="H83" s="403"/>
      <c r="I83" s="413"/>
      <c r="J83" s="333"/>
      <c r="K83" s="65" t="s">
        <v>37</v>
      </c>
      <c r="L83" s="66">
        <v>0</v>
      </c>
      <c r="M83" s="66">
        <v>0</v>
      </c>
      <c r="N83" s="66">
        <v>0</v>
      </c>
      <c r="O83" s="66">
        <v>0</v>
      </c>
      <c r="P83" s="67">
        <f t="shared" ref="P83" si="391">SUM(L83:L83)*J82</f>
        <v>0</v>
      </c>
      <c r="Q83" s="67">
        <f t="shared" ref="Q83" si="392">SUM(M83:M83)*J82</f>
        <v>0</v>
      </c>
      <c r="R83" s="67">
        <f t="shared" ref="R83" si="393">SUM(N83:N83)*J82</f>
        <v>0</v>
      </c>
      <c r="S83" s="67">
        <f t="shared" ref="S83" si="394">SUM(O83:O83)*J82</f>
        <v>0</v>
      </c>
      <c r="T83" s="67">
        <f t="shared" si="379"/>
        <v>0</v>
      </c>
      <c r="U83" s="34">
        <f t="shared" ref="U83:X83" si="395">+P82+P84+P86+P88+P90+P92</f>
        <v>0</v>
      </c>
      <c r="V83" s="34">
        <f t="shared" si="395"/>
        <v>0</v>
      </c>
      <c r="W83" s="34">
        <f t="shared" si="395"/>
        <v>0</v>
      </c>
      <c r="X83" s="34">
        <f t="shared" si="395"/>
        <v>0</v>
      </c>
      <c r="Y83" s="34" t="e">
        <f t="shared" si="374"/>
        <v>#VALUE!</v>
      </c>
      <c r="Z83" s="252"/>
      <c r="AA83" s="421"/>
      <c r="AB83" s="244"/>
      <c r="AC83" s="423"/>
      <c r="AD83" s="412"/>
      <c r="AE83" s="421"/>
      <c r="AF83" s="247"/>
      <c r="AG83" s="420"/>
      <c r="AH83" s="21"/>
    </row>
    <row r="84" spans="1:34" ht="50.1" customHeight="1" x14ac:dyDescent="0.2">
      <c r="A84" s="428"/>
      <c r="B84" s="410"/>
      <c r="C84" s="405"/>
      <c r="D84" s="315"/>
      <c r="E84" s="315"/>
      <c r="F84" s="299"/>
      <c r="G84" s="403" t="s">
        <v>125</v>
      </c>
      <c r="H84" s="403"/>
      <c r="I84" s="413" t="s">
        <v>126</v>
      </c>
      <c r="J84" s="333">
        <v>0</v>
      </c>
      <c r="K84" s="15" t="s">
        <v>36</v>
      </c>
      <c r="L84" s="16">
        <v>0</v>
      </c>
      <c r="M84" s="16">
        <v>0</v>
      </c>
      <c r="N84" s="16">
        <v>0</v>
      </c>
      <c r="O84" s="16">
        <v>0</v>
      </c>
      <c r="P84" s="17">
        <f t="shared" ref="P84" si="396">SUM(L84:L84)*J84</f>
        <v>0</v>
      </c>
      <c r="Q84" s="17">
        <f t="shared" ref="Q84" si="397">SUM(M84:M84)*J84</f>
        <v>0</v>
      </c>
      <c r="R84" s="17">
        <f t="shared" ref="R84" si="398">SUM(N84:N84)*J84</f>
        <v>0</v>
      </c>
      <c r="S84" s="17">
        <f t="shared" ref="S84" si="399">SUM(O84:O84)*J84</f>
        <v>0</v>
      </c>
      <c r="T84" s="17">
        <f t="shared" si="379"/>
        <v>0</v>
      </c>
      <c r="U84" s="34">
        <f t="shared" ref="U84:X84" si="400">+P83+P85+P87+P89+P91+P93</f>
        <v>0</v>
      </c>
      <c r="V84" s="34">
        <f t="shared" si="400"/>
        <v>0</v>
      </c>
      <c r="W84" s="34">
        <f t="shared" si="400"/>
        <v>0</v>
      </c>
      <c r="X84" s="34">
        <f t="shared" si="400"/>
        <v>0</v>
      </c>
      <c r="Y84" s="34" t="e">
        <f t="shared" si="374"/>
        <v>#VALUE!</v>
      </c>
      <c r="Z84" s="252"/>
      <c r="AA84" s="421"/>
      <c r="AB84" s="244" t="str">
        <f t="shared" si="358"/>
        <v>EQUILIBRADA</v>
      </c>
      <c r="AC84" s="423"/>
      <c r="AD84" s="412"/>
      <c r="AE84" s="421"/>
      <c r="AF84" s="247"/>
      <c r="AG84" s="420"/>
      <c r="AH84" s="21"/>
    </row>
    <row r="85" spans="1:34" ht="50.1" customHeight="1" x14ac:dyDescent="0.2">
      <c r="A85" s="428"/>
      <c r="B85" s="410"/>
      <c r="C85" s="405"/>
      <c r="D85" s="315"/>
      <c r="E85" s="315"/>
      <c r="F85" s="299"/>
      <c r="G85" s="403"/>
      <c r="H85" s="403"/>
      <c r="I85" s="413"/>
      <c r="J85" s="333"/>
      <c r="K85" s="65" t="s">
        <v>37</v>
      </c>
      <c r="L85" s="66">
        <v>0</v>
      </c>
      <c r="M85" s="66">
        <v>0</v>
      </c>
      <c r="N85" s="66">
        <v>0</v>
      </c>
      <c r="O85" s="66">
        <v>0</v>
      </c>
      <c r="P85" s="67">
        <f t="shared" ref="P85" si="401">SUM(L85:L85)*J84</f>
        <v>0</v>
      </c>
      <c r="Q85" s="67">
        <f t="shared" ref="Q85" si="402">SUM(M85:M85)*J84</f>
        <v>0</v>
      </c>
      <c r="R85" s="67">
        <f t="shared" ref="R85" si="403">SUM(N85:N85)*J84</f>
        <v>0</v>
      </c>
      <c r="S85" s="67">
        <f t="shared" ref="S85" si="404">SUM(O85:O85)*J84</f>
        <v>0</v>
      </c>
      <c r="T85" s="67">
        <f t="shared" si="379"/>
        <v>0</v>
      </c>
      <c r="U85" s="34">
        <f t="shared" ref="U85:X85" si="405">+P84+P86+P88+P90+P92+P94</f>
        <v>0</v>
      </c>
      <c r="V85" s="34">
        <f t="shared" si="405"/>
        <v>0</v>
      </c>
      <c r="W85" s="34">
        <f t="shared" si="405"/>
        <v>0</v>
      </c>
      <c r="X85" s="34">
        <f t="shared" si="405"/>
        <v>0</v>
      </c>
      <c r="Y85" s="34" t="e">
        <f t="shared" si="374"/>
        <v>#VALUE!</v>
      </c>
      <c r="Z85" s="252"/>
      <c r="AA85" s="421"/>
      <c r="AB85" s="244"/>
      <c r="AC85" s="423"/>
      <c r="AD85" s="412"/>
      <c r="AE85" s="421"/>
      <c r="AF85" s="247"/>
      <c r="AG85" s="420"/>
      <c r="AH85" s="21"/>
    </row>
    <row r="86" spans="1:34" ht="50.1" customHeight="1" x14ac:dyDescent="0.2">
      <c r="A86" s="428"/>
      <c r="B86" s="410"/>
      <c r="C86" s="405"/>
      <c r="D86" s="298" t="s">
        <v>127</v>
      </c>
      <c r="E86" s="315" t="s">
        <v>128</v>
      </c>
      <c r="F86" s="299"/>
      <c r="G86" s="403" t="s">
        <v>129</v>
      </c>
      <c r="H86" s="403"/>
      <c r="I86" s="413" t="s">
        <v>130</v>
      </c>
      <c r="J86" s="333">
        <v>0</v>
      </c>
      <c r="K86" s="15" t="s">
        <v>36</v>
      </c>
      <c r="L86" s="16">
        <v>0</v>
      </c>
      <c r="M86" s="16">
        <v>0</v>
      </c>
      <c r="N86" s="16">
        <v>0</v>
      </c>
      <c r="O86" s="16">
        <v>0</v>
      </c>
      <c r="P86" s="17">
        <f t="shared" ref="P86" si="406">SUM(L86:L86)*J86</f>
        <v>0</v>
      </c>
      <c r="Q86" s="17">
        <f t="shared" ref="Q86" si="407">SUM(M86:M86)*J86</f>
        <v>0</v>
      </c>
      <c r="R86" s="17">
        <f t="shared" ref="R86" si="408">SUM(N86:N86)*J86</f>
        <v>0</v>
      </c>
      <c r="S86" s="17">
        <f t="shared" ref="S86" si="409">SUM(O86:O86)*J86</f>
        <v>0</v>
      </c>
      <c r="T86" s="17">
        <f t="shared" si="379"/>
        <v>0</v>
      </c>
      <c r="U86" s="34">
        <f t="shared" ref="U86:X86" si="410">+P85+P87+P89+P91+P93+P95</f>
        <v>0</v>
      </c>
      <c r="V86" s="34">
        <f t="shared" si="410"/>
        <v>0</v>
      </c>
      <c r="W86" s="34">
        <f t="shared" si="410"/>
        <v>0</v>
      </c>
      <c r="X86" s="34">
        <f t="shared" si="410"/>
        <v>0</v>
      </c>
      <c r="Y86" s="34" t="e">
        <f t="shared" si="374"/>
        <v>#VALUE!</v>
      </c>
      <c r="Z86" s="252"/>
      <c r="AA86" s="421"/>
      <c r="AB86" s="244" t="str">
        <f t="shared" si="358"/>
        <v>EQUILIBRADA</v>
      </c>
      <c r="AC86" s="423"/>
      <c r="AD86" s="412"/>
      <c r="AE86" s="421"/>
      <c r="AF86" s="247"/>
      <c r="AG86" s="420"/>
      <c r="AH86" s="21"/>
    </row>
    <row r="87" spans="1:34" ht="50.1" customHeight="1" x14ac:dyDescent="0.2">
      <c r="A87" s="428"/>
      <c r="B87" s="410"/>
      <c r="C87" s="405"/>
      <c r="D87" s="298"/>
      <c r="E87" s="315"/>
      <c r="F87" s="299"/>
      <c r="G87" s="403"/>
      <c r="H87" s="403"/>
      <c r="I87" s="413"/>
      <c r="J87" s="333"/>
      <c r="K87" s="65" t="s">
        <v>37</v>
      </c>
      <c r="L87" s="66">
        <v>0</v>
      </c>
      <c r="M87" s="66">
        <v>0</v>
      </c>
      <c r="N87" s="66">
        <v>0</v>
      </c>
      <c r="O87" s="66">
        <v>0</v>
      </c>
      <c r="P87" s="67">
        <f t="shared" ref="P87" si="411">SUM(L87:L87)*J86</f>
        <v>0</v>
      </c>
      <c r="Q87" s="67">
        <f t="shared" ref="Q87" si="412">SUM(M87:M87)*J86</f>
        <v>0</v>
      </c>
      <c r="R87" s="67">
        <f t="shared" ref="R87" si="413">SUM(N87:N87)*J86</f>
        <v>0</v>
      </c>
      <c r="S87" s="67">
        <f t="shared" ref="S87" si="414">SUM(O87:O87)*J86</f>
        <v>0</v>
      </c>
      <c r="T87" s="67">
        <f t="shared" si="379"/>
        <v>0</v>
      </c>
      <c r="U87" s="34">
        <f t="shared" ref="U87:X87" si="415">+P86+P88+P90+P92+P94+P96</f>
        <v>0</v>
      </c>
      <c r="V87" s="34">
        <f t="shared" si="415"/>
        <v>0</v>
      </c>
      <c r="W87" s="34">
        <f t="shared" si="415"/>
        <v>0</v>
      </c>
      <c r="X87" s="34">
        <f t="shared" si="415"/>
        <v>0</v>
      </c>
      <c r="Y87" s="34" t="e">
        <f t="shared" si="374"/>
        <v>#VALUE!</v>
      </c>
      <c r="Z87" s="252"/>
      <c r="AA87" s="41"/>
      <c r="AB87" s="244"/>
      <c r="AC87" s="42"/>
      <c r="AD87" s="38"/>
      <c r="AE87" s="421"/>
      <c r="AF87" s="247"/>
      <c r="AG87" s="40"/>
      <c r="AH87" s="21"/>
    </row>
    <row r="88" spans="1:34" ht="50.1" customHeight="1" x14ac:dyDescent="0.2">
      <c r="A88" s="428"/>
      <c r="B88" s="410"/>
      <c r="C88" s="405"/>
      <c r="D88" s="298"/>
      <c r="E88" s="315"/>
      <c r="F88" s="299"/>
      <c r="G88" s="403" t="s">
        <v>131</v>
      </c>
      <c r="H88" s="403"/>
      <c r="I88" s="404" t="s">
        <v>132</v>
      </c>
      <c r="J88" s="333">
        <v>0</v>
      </c>
      <c r="K88" s="15" t="s">
        <v>36</v>
      </c>
      <c r="L88" s="16">
        <v>0</v>
      </c>
      <c r="M88" s="16">
        <v>0</v>
      </c>
      <c r="N88" s="16">
        <v>0</v>
      </c>
      <c r="O88" s="16">
        <v>0</v>
      </c>
      <c r="P88" s="17">
        <f t="shared" ref="P88" si="416">SUM(L88:L88)*J88</f>
        <v>0</v>
      </c>
      <c r="Q88" s="17">
        <f t="shared" ref="Q88" si="417">SUM(M88:M88)*J88</f>
        <v>0</v>
      </c>
      <c r="R88" s="17">
        <f t="shared" ref="R88" si="418">SUM(N88:N88)*J88</f>
        <v>0</v>
      </c>
      <c r="S88" s="17">
        <f t="shared" ref="S88" si="419">SUM(O88:O88)*J88</f>
        <v>0</v>
      </c>
      <c r="T88" s="17">
        <f t="shared" si="379"/>
        <v>0</v>
      </c>
      <c r="U88" s="34">
        <f t="shared" ref="U88:X88" si="420">+P87+P89+P91+P93+P95+P97</f>
        <v>0</v>
      </c>
      <c r="V88" s="34">
        <f t="shared" si="420"/>
        <v>0</v>
      </c>
      <c r="W88" s="34">
        <f t="shared" si="420"/>
        <v>0</v>
      </c>
      <c r="X88" s="34">
        <f t="shared" si="420"/>
        <v>0</v>
      </c>
      <c r="Y88" s="34" t="e">
        <f t="shared" si="374"/>
        <v>#VALUE!</v>
      </c>
      <c r="Z88" s="252"/>
      <c r="AA88" s="421"/>
      <c r="AB88" s="244" t="str">
        <f t="shared" si="358"/>
        <v>EQUILIBRADA</v>
      </c>
      <c r="AC88" s="411" t="str">
        <f>IF(COUNTIF(AB88:AB96,"PARA MEJORAR")&gt;1,"PARA MEJORAR","BIEN")</f>
        <v>BIEN</v>
      </c>
      <c r="AD88" s="412" t="str">
        <f>IF(COUNTIF(AC88:AC96,"PARA MEJORAR")&gt;=1,"PARA MEJORAR","BIEN")</f>
        <v>BIEN</v>
      </c>
      <c r="AE88" s="421"/>
      <c r="AF88" s="247"/>
      <c r="AG88" s="422"/>
      <c r="AH88" s="21"/>
    </row>
    <row r="89" spans="1:34" ht="50.1" customHeight="1" x14ac:dyDescent="0.2">
      <c r="A89" s="428"/>
      <c r="B89" s="410"/>
      <c r="C89" s="405"/>
      <c r="D89" s="298"/>
      <c r="E89" s="315"/>
      <c r="F89" s="299"/>
      <c r="G89" s="403"/>
      <c r="H89" s="403"/>
      <c r="I89" s="404"/>
      <c r="J89" s="333"/>
      <c r="K89" s="65" t="s">
        <v>37</v>
      </c>
      <c r="L89" s="66">
        <v>0</v>
      </c>
      <c r="M89" s="66">
        <v>0</v>
      </c>
      <c r="N89" s="66">
        <v>0</v>
      </c>
      <c r="O89" s="66">
        <v>0</v>
      </c>
      <c r="P89" s="67">
        <f t="shared" ref="P89" si="421">SUM(L89:L89)*J88</f>
        <v>0</v>
      </c>
      <c r="Q89" s="67">
        <f t="shared" ref="Q89" si="422">SUM(M89:M89)*J88</f>
        <v>0</v>
      </c>
      <c r="R89" s="67">
        <f t="shared" ref="R89" si="423">SUM(N89:N89)*J88</f>
        <v>0</v>
      </c>
      <c r="S89" s="67">
        <f t="shared" ref="S89" si="424">SUM(O89:O89)*J88</f>
        <v>0</v>
      </c>
      <c r="T89" s="67">
        <f t="shared" si="379"/>
        <v>0</v>
      </c>
      <c r="U89" s="34">
        <f t="shared" ref="U89:X89" si="425">+P88+P90+P92+P94+P96+P98</f>
        <v>0</v>
      </c>
      <c r="V89" s="34">
        <f t="shared" si="425"/>
        <v>0</v>
      </c>
      <c r="W89" s="34">
        <f t="shared" si="425"/>
        <v>0</v>
      </c>
      <c r="X89" s="34">
        <f t="shared" si="425"/>
        <v>0</v>
      </c>
      <c r="Y89" s="34" t="e">
        <f t="shared" si="374"/>
        <v>#VALUE!</v>
      </c>
      <c r="Z89" s="252"/>
      <c r="AA89" s="421"/>
      <c r="AB89" s="244"/>
      <c r="AC89" s="411"/>
      <c r="AD89" s="412"/>
      <c r="AE89" s="421"/>
      <c r="AF89" s="247"/>
      <c r="AG89" s="422"/>
      <c r="AH89" s="21"/>
    </row>
    <row r="90" spans="1:34" ht="50.1" customHeight="1" x14ac:dyDescent="0.2">
      <c r="A90" s="428"/>
      <c r="B90" s="410"/>
      <c r="C90" s="405"/>
      <c r="D90" s="298"/>
      <c r="E90" s="315"/>
      <c r="F90" s="299"/>
      <c r="G90" s="403" t="s">
        <v>133</v>
      </c>
      <c r="H90" s="403"/>
      <c r="I90" s="404" t="s">
        <v>134</v>
      </c>
      <c r="J90" s="333">
        <v>0</v>
      </c>
      <c r="K90" s="15" t="s">
        <v>36</v>
      </c>
      <c r="L90" s="16">
        <v>0</v>
      </c>
      <c r="M90" s="16">
        <v>0</v>
      </c>
      <c r="N90" s="16">
        <v>0</v>
      </c>
      <c r="O90" s="16">
        <v>0</v>
      </c>
      <c r="P90" s="17">
        <f t="shared" ref="P90" si="426">SUM(L90:L90)*J90</f>
        <v>0</v>
      </c>
      <c r="Q90" s="17">
        <f t="shared" ref="Q90" si="427">SUM(M90:M90)*J90</f>
        <v>0</v>
      </c>
      <c r="R90" s="17">
        <f t="shared" ref="R90" si="428">SUM(N90:N90)*J90</f>
        <v>0</v>
      </c>
      <c r="S90" s="17">
        <f t="shared" ref="S90" si="429">SUM(O90:O90)*J90</f>
        <v>0</v>
      </c>
      <c r="T90" s="17">
        <f t="shared" si="379"/>
        <v>0</v>
      </c>
      <c r="U90" s="34">
        <f t="shared" ref="U90:X90" si="430">+P89+P91+P93+P95+P97+P99</f>
        <v>0</v>
      </c>
      <c r="V90" s="34">
        <f t="shared" si="430"/>
        <v>0</v>
      </c>
      <c r="W90" s="34">
        <f t="shared" si="430"/>
        <v>0</v>
      </c>
      <c r="X90" s="34">
        <f t="shared" si="430"/>
        <v>0</v>
      </c>
      <c r="Y90" s="34" t="e">
        <f t="shared" si="374"/>
        <v>#VALUE!</v>
      </c>
      <c r="Z90" s="252"/>
      <c r="AA90" s="421"/>
      <c r="AB90" s="244" t="str">
        <f t="shared" si="358"/>
        <v>EQUILIBRADA</v>
      </c>
      <c r="AC90" s="411"/>
      <c r="AD90" s="412"/>
      <c r="AE90" s="421"/>
      <c r="AF90" s="247"/>
      <c r="AG90" s="422"/>
      <c r="AH90" s="21"/>
    </row>
    <row r="91" spans="1:34" ht="50.1" customHeight="1" x14ac:dyDescent="0.2">
      <c r="A91" s="428"/>
      <c r="B91" s="410"/>
      <c r="C91" s="405"/>
      <c r="D91" s="298"/>
      <c r="E91" s="315"/>
      <c r="F91" s="299"/>
      <c r="G91" s="403"/>
      <c r="H91" s="403"/>
      <c r="I91" s="404"/>
      <c r="J91" s="333"/>
      <c r="K91" s="65" t="s">
        <v>37</v>
      </c>
      <c r="L91" s="66">
        <v>0</v>
      </c>
      <c r="M91" s="66">
        <v>0</v>
      </c>
      <c r="N91" s="66">
        <v>0</v>
      </c>
      <c r="O91" s="66">
        <v>0</v>
      </c>
      <c r="P91" s="67">
        <f t="shared" ref="P91" si="431">SUM(L91:L91)*J90</f>
        <v>0</v>
      </c>
      <c r="Q91" s="67">
        <f t="shared" ref="Q91" si="432">SUM(M91:M91)*J90</f>
        <v>0</v>
      </c>
      <c r="R91" s="67">
        <f t="shared" ref="R91" si="433">SUM(N91:N91)*J90</f>
        <v>0</v>
      </c>
      <c r="S91" s="67">
        <f t="shared" ref="S91" si="434">SUM(O91:O91)*J90</f>
        <v>0</v>
      </c>
      <c r="T91" s="67">
        <f t="shared" si="379"/>
        <v>0</v>
      </c>
      <c r="U91" s="34" t="e">
        <f t="shared" ref="U91:X91" si="435">+P90+P92+P94+P96+P98+P100</f>
        <v>#VALUE!</v>
      </c>
      <c r="V91" s="34">
        <f t="shared" si="435"/>
        <v>0</v>
      </c>
      <c r="W91" s="34">
        <f t="shared" si="435"/>
        <v>0</v>
      </c>
      <c r="X91" s="34">
        <f t="shared" si="435"/>
        <v>0</v>
      </c>
      <c r="Y91" s="34" t="e">
        <f t="shared" si="374"/>
        <v>#VALUE!</v>
      </c>
      <c r="Z91" s="252"/>
      <c r="AA91" s="421"/>
      <c r="AB91" s="244"/>
      <c r="AC91" s="411"/>
      <c r="AD91" s="412"/>
      <c r="AE91" s="421"/>
      <c r="AF91" s="247"/>
      <c r="AG91" s="422"/>
      <c r="AH91" s="21"/>
    </row>
    <row r="92" spans="1:34" ht="50.1" customHeight="1" x14ac:dyDescent="0.2">
      <c r="A92" s="428"/>
      <c r="B92" s="410"/>
      <c r="C92" s="405"/>
      <c r="D92" s="298"/>
      <c r="E92" s="315"/>
      <c r="F92" s="299"/>
      <c r="G92" s="403" t="s">
        <v>133</v>
      </c>
      <c r="H92" s="403"/>
      <c r="I92" s="404" t="s">
        <v>135</v>
      </c>
      <c r="J92" s="333">
        <v>0</v>
      </c>
      <c r="K92" s="15" t="s">
        <v>36</v>
      </c>
      <c r="L92" s="16">
        <v>0</v>
      </c>
      <c r="M92" s="16">
        <v>0</v>
      </c>
      <c r="N92" s="16">
        <v>0</v>
      </c>
      <c r="O92" s="16">
        <v>0</v>
      </c>
      <c r="P92" s="17">
        <f t="shared" ref="P92" si="436">SUM(L92:L92)*J92</f>
        <v>0</v>
      </c>
      <c r="Q92" s="17">
        <f t="shared" ref="Q92" si="437">SUM(M92:M92)*J92</f>
        <v>0</v>
      </c>
      <c r="R92" s="17">
        <f t="shared" ref="R92" si="438">SUM(N92:N92)*J92</f>
        <v>0</v>
      </c>
      <c r="S92" s="17">
        <f t="shared" ref="S92" si="439">SUM(O92:O92)*J92</f>
        <v>0</v>
      </c>
      <c r="T92" s="17">
        <f t="shared" si="379"/>
        <v>0</v>
      </c>
      <c r="U92" s="34" t="e">
        <f t="shared" ref="U92:X92" si="440">+P91+P93+P95+P97+P99+P101</f>
        <v>#REF!</v>
      </c>
      <c r="V92" s="34" t="e">
        <f t="shared" si="440"/>
        <v>#REF!</v>
      </c>
      <c r="W92" s="34" t="e">
        <f t="shared" si="440"/>
        <v>#REF!</v>
      </c>
      <c r="X92" s="34" t="e">
        <f t="shared" si="440"/>
        <v>#REF!</v>
      </c>
      <c r="Y92" s="34" t="e">
        <f t="shared" si="374"/>
        <v>#VALUE!</v>
      </c>
      <c r="Z92" s="252"/>
      <c r="AA92" s="421"/>
      <c r="AB92" s="244" t="str">
        <f t="shared" si="358"/>
        <v>EQUILIBRADA</v>
      </c>
      <c r="AC92" s="411"/>
      <c r="AD92" s="412"/>
      <c r="AE92" s="421"/>
      <c r="AF92" s="247"/>
      <c r="AG92" s="422"/>
      <c r="AH92" s="21"/>
    </row>
    <row r="93" spans="1:34" ht="50.1" customHeight="1" x14ac:dyDescent="0.2">
      <c r="A93" s="428"/>
      <c r="B93" s="410"/>
      <c r="C93" s="405"/>
      <c r="D93" s="298"/>
      <c r="E93" s="315"/>
      <c r="F93" s="299"/>
      <c r="G93" s="403"/>
      <c r="H93" s="403"/>
      <c r="I93" s="404"/>
      <c r="J93" s="333"/>
      <c r="K93" s="65" t="s">
        <v>37</v>
      </c>
      <c r="L93" s="66">
        <v>0</v>
      </c>
      <c r="M93" s="66">
        <v>0</v>
      </c>
      <c r="N93" s="66">
        <v>0</v>
      </c>
      <c r="O93" s="66">
        <v>0</v>
      </c>
      <c r="P93" s="67">
        <f t="shared" ref="P93" si="441">SUM(L93:L93)*J92</f>
        <v>0</v>
      </c>
      <c r="Q93" s="67">
        <f t="shared" ref="Q93" si="442">SUM(M93:M93)*J92</f>
        <v>0</v>
      </c>
      <c r="R93" s="67">
        <f t="shared" ref="R93" si="443">SUM(N93:N93)*J92</f>
        <v>0</v>
      </c>
      <c r="S93" s="67">
        <f t="shared" ref="S93" si="444">SUM(O93:O93)*J92</f>
        <v>0</v>
      </c>
      <c r="T93" s="67">
        <f t="shared" si="379"/>
        <v>0</v>
      </c>
      <c r="U93" s="34" t="e">
        <f t="shared" ref="U93:X93" si="445">+P92+P94+P96+P98+P100+P102</f>
        <v>#VALUE!</v>
      </c>
      <c r="V93" s="34" t="e">
        <f t="shared" si="445"/>
        <v>#REF!</v>
      </c>
      <c r="W93" s="34" t="e">
        <f t="shared" si="445"/>
        <v>#REF!</v>
      </c>
      <c r="X93" s="34" t="e">
        <f t="shared" si="445"/>
        <v>#REF!</v>
      </c>
      <c r="Y93" s="34" t="e">
        <f t="shared" si="374"/>
        <v>#VALUE!</v>
      </c>
      <c r="Z93" s="252"/>
      <c r="AA93" s="421"/>
      <c r="AB93" s="244"/>
      <c r="AC93" s="411"/>
      <c r="AD93" s="412"/>
      <c r="AE93" s="421"/>
      <c r="AF93" s="247"/>
      <c r="AG93" s="422"/>
      <c r="AH93" s="21"/>
    </row>
    <row r="94" spans="1:34" ht="50.1" customHeight="1" x14ac:dyDescent="0.2">
      <c r="A94" s="428"/>
      <c r="B94" s="410"/>
      <c r="C94" s="405"/>
      <c r="D94" s="298"/>
      <c r="E94" s="315"/>
      <c r="F94" s="299"/>
      <c r="G94" s="403" t="s">
        <v>133</v>
      </c>
      <c r="H94" s="403"/>
      <c r="I94" s="404" t="s">
        <v>136</v>
      </c>
      <c r="J94" s="333">
        <v>0</v>
      </c>
      <c r="K94" s="15" t="s">
        <v>36</v>
      </c>
      <c r="L94" s="16">
        <v>0</v>
      </c>
      <c r="M94" s="16">
        <v>0</v>
      </c>
      <c r="N94" s="16">
        <v>0</v>
      </c>
      <c r="O94" s="16">
        <v>0</v>
      </c>
      <c r="P94" s="17">
        <f t="shared" ref="P94" si="446">SUM(L94:L94)*J94</f>
        <v>0</v>
      </c>
      <c r="Q94" s="17">
        <f t="shared" ref="Q94" si="447">SUM(M94:M94)*J94</f>
        <v>0</v>
      </c>
      <c r="R94" s="17">
        <f t="shared" ref="R94" si="448">SUM(N94:N94)*J94</f>
        <v>0</v>
      </c>
      <c r="S94" s="17">
        <f t="shared" ref="S94" si="449">SUM(O94:O94)*J94</f>
        <v>0</v>
      </c>
      <c r="T94" s="17">
        <f t="shared" si="379"/>
        <v>0</v>
      </c>
      <c r="U94" s="34" t="e">
        <f t="shared" ref="U94:X94" si="450">+P93+P95+P97+P99+P101+P103</f>
        <v>#REF!</v>
      </c>
      <c r="V94" s="34" t="e">
        <f t="shared" si="450"/>
        <v>#REF!</v>
      </c>
      <c r="W94" s="34" t="e">
        <f t="shared" si="450"/>
        <v>#REF!</v>
      </c>
      <c r="X94" s="34" t="e">
        <f t="shared" si="450"/>
        <v>#REF!</v>
      </c>
      <c r="Y94" s="34" t="e">
        <f t="shared" si="374"/>
        <v>#REF!</v>
      </c>
      <c r="Z94" s="252"/>
      <c r="AA94" s="421"/>
      <c r="AB94" s="244" t="str">
        <f t="shared" si="358"/>
        <v>EQUILIBRADA</v>
      </c>
      <c r="AC94" s="411"/>
      <c r="AD94" s="412"/>
      <c r="AE94" s="421"/>
      <c r="AF94" s="247"/>
      <c r="AG94" s="422"/>
      <c r="AH94" s="21"/>
    </row>
    <row r="95" spans="1:34" ht="50.1" customHeight="1" x14ac:dyDescent="0.2">
      <c r="A95" s="428"/>
      <c r="B95" s="410"/>
      <c r="C95" s="405"/>
      <c r="D95" s="298"/>
      <c r="E95" s="315"/>
      <c r="F95" s="299"/>
      <c r="G95" s="403"/>
      <c r="H95" s="403"/>
      <c r="I95" s="404"/>
      <c r="J95" s="333"/>
      <c r="K95" s="65" t="s">
        <v>37</v>
      </c>
      <c r="L95" s="66">
        <v>0</v>
      </c>
      <c r="M95" s="66">
        <v>0</v>
      </c>
      <c r="N95" s="66">
        <v>0</v>
      </c>
      <c r="O95" s="66">
        <v>0</v>
      </c>
      <c r="P95" s="67">
        <f t="shared" ref="P95" si="451">SUM(L95:L95)*J94</f>
        <v>0</v>
      </c>
      <c r="Q95" s="67">
        <f t="shared" ref="Q95" si="452">SUM(M95:M95)*J94</f>
        <v>0</v>
      </c>
      <c r="R95" s="67">
        <f t="shared" ref="R95" si="453">SUM(N95:N95)*J94</f>
        <v>0</v>
      </c>
      <c r="S95" s="67">
        <f t="shared" ref="S95" si="454">SUM(O95:O95)*J94</f>
        <v>0</v>
      </c>
      <c r="T95" s="67">
        <f t="shared" si="379"/>
        <v>0</v>
      </c>
      <c r="U95" s="34" t="e">
        <f t="shared" ref="U95:X95" si="455">+P94+P96+P98+P100+P102+P104</f>
        <v>#VALUE!</v>
      </c>
      <c r="V95" s="34" t="e">
        <f t="shared" si="455"/>
        <v>#REF!</v>
      </c>
      <c r="W95" s="34" t="e">
        <f t="shared" si="455"/>
        <v>#REF!</v>
      </c>
      <c r="X95" s="34" t="e">
        <f t="shared" si="455"/>
        <v>#REF!</v>
      </c>
      <c r="Y95" s="34" t="e">
        <f t="shared" si="374"/>
        <v>#VALUE!</v>
      </c>
      <c r="Z95" s="252"/>
      <c r="AA95" s="421"/>
      <c r="AB95" s="244"/>
      <c r="AC95" s="411"/>
      <c r="AD95" s="412"/>
      <c r="AE95" s="421"/>
      <c r="AF95" s="247"/>
      <c r="AG95" s="422"/>
      <c r="AH95" s="21"/>
    </row>
    <row r="96" spans="1:34" ht="50.1" customHeight="1" x14ac:dyDescent="0.2">
      <c r="A96" s="428"/>
      <c r="B96" s="410"/>
      <c r="C96" s="405"/>
      <c r="D96" s="298"/>
      <c r="E96" s="315"/>
      <c r="F96" s="299"/>
      <c r="G96" s="403" t="s">
        <v>137</v>
      </c>
      <c r="H96" s="403"/>
      <c r="I96" s="404" t="s">
        <v>138</v>
      </c>
      <c r="J96" s="333">
        <v>0</v>
      </c>
      <c r="K96" s="15" t="s">
        <v>36</v>
      </c>
      <c r="L96" s="16">
        <v>0</v>
      </c>
      <c r="M96" s="16">
        <v>0</v>
      </c>
      <c r="N96" s="16">
        <v>0</v>
      </c>
      <c r="O96" s="16">
        <v>0</v>
      </c>
      <c r="P96" s="17">
        <f t="shared" ref="P96" si="456">SUM(L96:L96)*J96</f>
        <v>0</v>
      </c>
      <c r="Q96" s="17">
        <f t="shared" ref="Q96" si="457">SUM(M96:M96)*J96</f>
        <v>0</v>
      </c>
      <c r="R96" s="17">
        <f t="shared" ref="R96" si="458">SUM(N96:N96)*J96</f>
        <v>0</v>
      </c>
      <c r="S96" s="17">
        <f t="shared" ref="S96" si="459">SUM(O96:O96)*J96</f>
        <v>0</v>
      </c>
      <c r="T96" s="17">
        <f t="shared" si="379"/>
        <v>0</v>
      </c>
      <c r="U96" s="34" t="e">
        <f t="shared" ref="U96:X96" si="460">+P95+P97+P99+P101+P103+P105</f>
        <v>#REF!</v>
      </c>
      <c r="V96" s="34" t="e">
        <f t="shared" si="460"/>
        <v>#REF!</v>
      </c>
      <c r="W96" s="34" t="e">
        <f t="shared" si="460"/>
        <v>#REF!</v>
      </c>
      <c r="X96" s="34" t="e">
        <f t="shared" si="460"/>
        <v>#REF!</v>
      </c>
      <c r="Y96" s="34" t="e">
        <f t="shared" si="374"/>
        <v>#REF!</v>
      </c>
      <c r="Z96" s="252"/>
      <c r="AA96" s="421"/>
      <c r="AB96" s="244" t="str">
        <f t="shared" si="358"/>
        <v>EQUILIBRADA</v>
      </c>
      <c r="AC96" s="411"/>
      <c r="AD96" s="412"/>
      <c r="AE96" s="421"/>
      <c r="AF96" s="247"/>
      <c r="AG96" s="422"/>
      <c r="AH96" s="21"/>
    </row>
    <row r="97" spans="1:34" ht="50.1" customHeight="1" x14ac:dyDescent="0.2">
      <c r="A97" s="428"/>
      <c r="B97" s="410"/>
      <c r="C97" s="405"/>
      <c r="D97" s="298"/>
      <c r="E97" s="315"/>
      <c r="F97" s="299"/>
      <c r="G97" s="403"/>
      <c r="H97" s="403"/>
      <c r="I97" s="404"/>
      <c r="J97" s="333"/>
      <c r="K97" s="65" t="s">
        <v>37</v>
      </c>
      <c r="L97" s="66">
        <v>0</v>
      </c>
      <c r="M97" s="66">
        <v>0</v>
      </c>
      <c r="N97" s="66">
        <v>0</v>
      </c>
      <c r="O97" s="66">
        <v>0</v>
      </c>
      <c r="P97" s="67">
        <f t="shared" ref="P97" si="461">SUM(L97:L97)*J96</f>
        <v>0</v>
      </c>
      <c r="Q97" s="67">
        <f t="shared" ref="Q97" si="462">SUM(M97:M97)*J96</f>
        <v>0</v>
      </c>
      <c r="R97" s="67">
        <f t="shared" ref="R97" si="463">SUM(N97:N97)*J96</f>
        <v>0</v>
      </c>
      <c r="S97" s="67">
        <f t="shared" ref="S97" si="464">SUM(O97:O97)*J96</f>
        <v>0</v>
      </c>
      <c r="T97" s="67">
        <f t="shared" si="379"/>
        <v>0</v>
      </c>
      <c r="U97" s="34" t="e">
        <f t="shared" ref="U97:X97" si="465">+P96+P98+P100+P102+P104+P106</f>
        <v>#VALUE!</v>
      </c>
      <c r="V97" s="34" t="e">
        <f t="shared" si="465"/>
        <v>#REF!</v>
      </c>
      <c r="W97" s="34" t="e">
        <f t="shared" si="465"/>
        <v>#REF!</v>
      </c>
      <c r="X97" s="34" t="e">
        <f t="shared" si="465"/>
        <v>#REF!</v>
      </c>
      <c r="Y97" s="34" t="e">
        <f t="shared" si="374"/>
        <v>#VALUE!</v>
      </c>
      <c r="Z97" s="252"/>
      <c r="AA97" s="421"/>
      <c r="AB97" s="244"/>
      <c r="AC97" s="411"/>
      <c r="AD97" s="412"/>
      <c r="AE97" s="421"/>
      <c r="AF97" s="247"/>
      <c r="AG97" s="422"/>
      <c r="AH97" s="21"/>
    </row>
    <row r="98" spans="1:34" ht="40.15" customHeight="1" thickBot="1" x14ac:dyDescent="0.25">
      <c r="H98" s="5"/>
      <c r="I98" s="6"/>
      <c r="P98" s="24">
        <f>+((SUMIF($K$4:$K$96,"E",P$4:P$96)))/12</f>
        <v>0</v>
      </c>
      <c r="Q98" s="24">
        <f>+((SUMIF($K$4:$K$96,"E",Q$4:Q$96)))/12</f>
        <v>0</v>
      </c>
      <c r="R98" s="24">
        <f>+((SUMIF($K$4:$K$96,"E",R$4:R$96)))/12</f>
        <v>0</v>
      </c>
      <c r="S98" s="24">
        <f>+((SUMIF($K$4:$K$96,"E",S$4:S$96)))/12</f>
        <v>0</v>
      </c>
      <c r="T98" s="25">
        <f>+((SUMIF($K$4:$K$96,"E",T$4:T$96)))/12</f>
        <v>0</v>
      </c>
      <c r="AB98" s="8"/>
      <c r="AC98" s="8"/>
      <c r="AD98" s="8"/>
      <c r="AE98" s="8"/>
    </row>
    <row r="99" spans="1:34" ht="40.15" customHeight="1" thickBot="1" x14ac:dyDescent="0.25">
      <c r="H99" s="5"/>
      <c r="I99" s="6"/>
      <c r="AB99" s="7"/>
      <c r="AC99" s="7"/>
      <c r="AD99" s="7"/>
      <c r="AE99" s="7"/>
    </row>
    <row r="100" spans="1:34" ht="40.15" customHeight="1" thickBot="1" x14ac:dyDescent="0.25">
      <c r="H100" s="5"/>
      <c r="I100" s="6"/>
      <c r="P100" s="424" t="s">
        <v>139</v>
      </c>
      <c r="Q100" s="425"/>
      <c r="R100" s="425"/>
      <c r="S100" s="425"/>
      <c r="T100" s="426"/>
      <c r="AB100" s="10"/>
      <c r="AC100" s="10"/>
      <c r="AD100" s="10"/>
      <c r="AE100" s="10"/>
    </row>
    <row r="101" spans="1:34" ht="40.15" customHeight="1" thickBot="1" x14ac:dyDescent="0.25">
      <c r="H101" s="5"/>
      <c r="I101" s="6"/>
      <c r="P101" s="26" t="e">
        <f>+P98/#REF!</f>
        <v>#REF!</v>
      </c>
      <c r="Q101" s="27" t="e">
        <f>+Q98/#REF!</f>
        <v>#REF!</v>
      </c>
      <c r="R101" s="28" t="e">
        <f>+R98/#REF!</f>
        <v>#REF!</v>
      </c>
      <c r="S101" s="28" t="e">
        <f>+S98/#REF!</f>
        <v>#REF!</v>
      </c>
      <c r="T101" s="29" t="e">
        <f>+T98/#REF!</f>
        <v>#REF!</v>
      </c>
      <c r="AB101" s="10"/>
      <c r="AC101" s="10"/>
      <c r="AD101" s="10"/>
      <c r="AE101" s="10"/>
    </row>
    <row r="102" spans="1:34" ht="40.15" customHeight="1" thickBot="1" x14ac:dyDescent="0.25">
      <c r="H102" s="5"/>
      <c r="I102" s="6"/>
      <c r="P102" s="30" t="e">
        <f>+IF(P101&gt;0.95,"BIEN",IF(P101&gt;=0.85,"ACEPTABLE",IF(P101&lt;0.85,"PARA MEJORAR")))</f>
        <v>#REF!</v>
      </c>
      <c r="Q102" s="30" t="e">
        <f>+IF(Q101&gt;0.95,"BIEN",IF(Q101&gt;=0.85,"ACEPTABLE",IF(Q101&lt;0.85,"PARA MEJORAR")))</f>
        <v>#REF!</v>
      </c>
      <c r="R102" s="30" t="e">
        <f>+IF(R101&gt;0.95,"BIEN",IF(R101&gt;=0.85,"ACEPTABLE",IF(R101&lt;0.85,"PARA MEJORAR")))</f>
        <v>#REF!</v>
      </c>
      <c r="S102" s="31" t="e">
        <f>+IF(S101&gt;0.95,"BIEN",IF(S101&gt;=0.85,"ACEPTABLE",IF(S101&lt;0.85,"PARA MEJORAR")))</f>
        <v>#REF!</v>
      </c>
      <c r="T102" s="32" t="e">
        <f>+IF(T101&gt;0.95,"BIEN",IF(T101&gt;=0.85,"ACEPTABLE",IF(T101&lt;0.85,"PARA MEJORAR")))</f>
        <v>#REF!</v>
      </c>
      <c r="AB102" s="7"/>
      <c r="AC102" s="7"/>
      <c r="AD102" s="7"/>
      <c r="AE102" s="7"/>
    </row>
    <row r="103" spans="1:34" x14ac:dyDescent="0.2">
      <c r="H103" s="5"/>
      <c r="I103" s="6"/>
      <c r="AB103" s="11"/>
      <c r="AC103" s="11"/>
      <c r="AD103" s="11"/>
      <c r="AE103" s="11"/>
    </row>
    <row r="104" spans="1:34" x14ac:dyDescent="0.2">
      <c r="H104" s="5"/>
      <c r="I104" s="6"/>
      <c r="AB104" s="10"/>
      <c r="AC104" s="10"/>
      <c r="AD104" s="10"/>
      <c r="AE104" s="10"/>
    </row>
    <row r="105" spans="1:34" x14ac:dyDescent="0.2">
      <c r="H105" s="5"/>
      <c r="I105" s="6"/>
      <c r="AB105" s="10"/>
      <c r="AC105" s="10"/>
      <c r="AD105" s="10"/>
      <c r="AE105" s="10"/>
    </row>
    <row r="106" spans="1:34" x14ac:dyDescent="0.2">
      <c r="H106" s="5"/>
      <c r="I106" s="6"/>
      <c r="AB106" s="10"/>
      <c r="AC106" s="10"/>
      <c r="AD106" s="10"/>
      <c r="AE106" s="10"/>
    </row>
    <row r="107" spans="1:34" x14ac:dyDescent="0.2">
      <c r="H107" s="5"/>
      <c r="I107" s="6"/>
      <c r="AB107" s="10"/>
      <c r="AC107" s="10"/>
      <c r="AD107" s="10"/>
      <c r="AE107" s="10"/>
    </row>
    <row r="108" spans="1:34" x14ac:dyDescent="0.2">
      <c r="H108" s="5"/>
      <c r="I108" s="6"/>
      <c r="AB108" s="10"/>
      <c r="AC108" s="10"/>
      <c r="AD108" s="10"/>
      <c r="AE108" s="10"/>
    </row>
    <row r="109" spans="1:34" x14ac:dyDescent="0.2">
      <c r="H109" s="5"/>
      <c r="I109" s="6"/>
      <c r="AB109" s="10"/>
      <c r="AC109" s="10"/>
      <c r="AD109" s="10"/>
      <c r="AE109" s="10"/>
    </row>
    <row r="110" spans="1:34" x14ac:dyDescent="0.2">
      <c r="H110" s="5"/>
      <c r="I110" s="6"/>
      <c r="AB110" s="10"/>
      <c r="AC110" s="10"/>
      <c r="AD110" s="10"/>
      <c r="AE110" s="10"/>
    </row>
    <row r="111" spans="1:34" x14ac:dyDescent="0.2">
      <c r="H111" s="5"/>
      <c r="I111" s="6"/>
      <c r="AB111" s="10"/>
      <c r="AC111" s="10"/>
      <c r="AD111" s="10"/>
      <c r="AE111" s="10"/>
    </row>
    <row r="112" spans="1:34" x14ac:dyDescent="0.2">
      <c r="H112" s="5"/>
      <c r="I112" s="6"/>
      <c r="AB112" s="10"/>
      <c r="AC112" s="12"/>
    </row>
    <row r="113" spans="8:29" x14ac:dyDescent="0.2">
      <c r="H113" s="5"/>
      <c r="I113" s="6"/>
      <c r="AB113" s="10"/>
      <c r="AC113" s="12"/>
    </row>
    <row r="114" spans="8:29" x14ac:dyDescent="0.2">
      <c r="H114" s="5"/>
      <c r="I114" s="6"/>
      <c r="AB114" s="10"/>
      <c r="AC114" s="12"/>
    </row>
    <row r="115" spans="8:29" x14ac:dyDescent="0.2">
      <c r="H115" s="5"/>
      <c r="I115" s="6"/>
      <c r="AB115" s="10"/>
      <c r="AC115" s="12"/>
    </row>
    <row r="116" spans="8:29" x14ac:dyDescent="0.2">
      <c r="H116" s="5"/>
      <c r="I116" s="6"/>
      <c r="AB116" s="10"/>
      <c r="AC116" s="12"/>
    </row>
    <row r="117" spans="8:29" x14ac:dyDescent="0.2">
      <c r="H117" s="5"/>
      <c r="I117" s="6"/>
      <c r="AB117" s="10"/>
      <c r="AC117" s="12"/>
    </row>
    <row r="118" spans="8:29" x14ac:dyDescent="0.2">
      <c r="H118" s="5"/>
      <c r="I118" s="6"/>
      <c r="AB118" s="10"/>
      <c r="AC118" s="12"/>
    </row>
  </sheetData>
  <sheetProtection algorithmName="SHA-512" hashValue="GQzqBBWD0ebBeOfBOuzE3s/eAMTr12rKX6HDUG6XPw1ncNY0yz+ij65curiazeSFXTXfhTOKwsPZKh155Ne2Zw==" saltValue="Hn+d1XKxrcLp4OQP2N0Pmw==" spinCount="100000" sheet="1" objects="1" scenarios="1"/>
  <mergeCells count="324">
    <mergeCell ref="B2:C2"/>
    <mergeCell ref="A4:A97"/>
    <mergeCell ref="AB32:AB33"/>
    <mergeCell ref="AB34:AB35"/>
    <mergeCell ref="AB36:AB37"/>
    <mergeCell ref="AB38:AB39"/>
    <mergeCell ref="AB40:AB41"/>
    <mergeCell ref="AB42:AB43"/>
    <mergeCell ref="AB44:AB45"/>
    <mergeCell ref="AB46:AB47"/>
    <mergeCell ref="AB48:AB49"/>
    <mergeCell ref="AB50:AB51"/>
    <mergeCell ref="AB52:AB53"/>
    <mergeCell ref="AB54:AB55"/>
    <mergeCell ref="AB56:AB57"/>
    <mergeCell ref="AB58:AB59"/>
    <mergeCell ref="AB60:AB61"/>
    <mergeCell ref="AB62:AB63"/>
    <mergeCell ref="J32:J33"/>
    <mergeCell ref="J34:J35"/>
    <mergeCell ref="J36:J37"/>
    <mergeCell ref="J38:J39"/>
    <mergeCell ref="J40:J41"/>
    <mergeCell ref="J42:J43"/>
    <mergeCell ref="J44:J45"/>
    <mergeCell ref="I62:I63"/>
    <mergeCell ref="I60:I61"/>
    <mergeCell ref="I64:I65"/>
    <mergeCell ref="I76:I77"/>
    <mergeCell ref="I78:I79"/>
    <mergeCell ref="D86:D97"/>
    <mergeCell ref="C82:C97"/>
    <mergeCell ref="D56:D59"/>
    <mergeCell ref="E60:E75"/>
    <mergeCell ref="D60:D75"/>
    <mergeCell ref="E76:E81"/>
    <mergeCell ref="D76:D81"/>
    <mergeCell ref="E56:E59"/>
    <mergeCell ref="C32:C59"/>
    <mergeCell ref="C60:C81"/>
    <mergeCell ref="E82:E85"/>
    <mergeCell ref="D82:D85"/>
    <mergeCell ref="E86:E97"/>
    <mergeCell ref="E32:E37"/>
    <mergeCell ref="I34:I35"/>
    <mergeCell ref="I36:I37"/>
    <mergeCell ref="I38:I39"/>
    <mergeCell ref="I40:I41"/>
    <mergeCell ref="D32:D37"/>
    <mergeCell ref="D30:D31"/>
    <mergeCell ref="G22:G23"/>
    <mergeCell ref="H22:H23"/>
    <mergeCell ref="G32:G33"/>
    <mergeCell ref="H32:H33"/>
    <mergeCell ref="G34:G35"/>
    <mergeCell ref="H34:H35"/>
    <mergeCell ref="G36:G37"/>
    <mergeCell ref="H36:H37"/>
    <mergeCell ref="D14:D29"/>
    <mergeCell ref="H20:H21"/>
    <mergeCell ref="G18:G19"/>
    <mergeCell ref="H18:H19"/>
    <mergeCell ref="F56:F59"/>
    <mergeCell ref="G42:G47"/>
    <mergeCell ref="F66:F67"/>
    <mergeCell ref="G66:G67"/>
    <mergeCell ref="H66:H67"/>
    <mergeCell ref="F68:F69"/>
    <mergeCell ref="I42:I43"/>
    <mergeCell ref="I44:I45"/>
    <mergeCell ref="I46:I47"/>
    <mergeCell ref="I48:I49"/>
    <mergeCell ref="I50:I51"/>
    <mergeCell ref="G68:G69"/>
    <mergeCell ref="H68:H69"/>
    <mergeCell ref="E38:E41"/>
    <mergeCell ref="D38:D41"/>
    <mergeCell ref="E42:E47"/>
    <mergeCell ref="D42:D47"/>
    <mergeCell ref="E48:E55"/>
    <mergeCell ref="D48:D55"/>
    <mergeCell ref="G52:G53"/>
    <mergeCell ref="H52:H53"/>
    <mergeCell ref="G54:G55"/>
    <mergeCell ref="H54:H55"/>
    <mergeCell ref="F48:F55"/>
    <mergeCell ref="F96:F97"/>
    <mergeCell ref="G96:G97"/>
    <mergeCell ref="H96:H97"/>
    <mergeCell ref="F86:F87"/>
    <mergeCell ref="G86:G87"/>
    <mergeCell ref="H86:H87"/>
    <mergeCell ref="F88:F89"/>
    <mergeCell ref="G88:G89"/>
    <mergeCell ref="H88:H89"/>
    <mergeCell ref="F90:F91"/>
    <mergeCell ref="G90:G91"/>
    <mergeCell ref="H90:H91"/>
    <mergeCell ref="F92:F93"/>
    <mergeCell ref="G92:G93"/>
    <mergeCell ref="H92:H93"/>
    <mergeCell ref="F94:F95"/>
    <mergeCell ref="G94:G95"/>
    <mergeCell ref="H94:H95"/>
    <mergeCell ref="F80:F81"/>
    <mergeCell ref="H80:H81"/>
    <mergeCell ref="F82:F83"/>
    <mergeCell ref="G82:G83"/>
    <mergeCell ref="H82:H83"/>
    <mergeCell ref="F84:F85"/>
    <mergeCell ref="G84:G85"/>
    <mergeCell ref="H84:H85"/>
    <mergeCell ref="F70:F71"/>
    <mergeCell ref="F72:F73"/>
    <mergeCell ref="F74:F75"/>
    <mergeCell ref="F76:F77"/>
    <mergeCell ref="F78:F79"/>
    <mergeCell ref="H78:H79"/>
    <mergeCell ref="H70:H71"/>
    <mergeCell ref="P100:T100"/>
    <mergeCell ref="AB74:AB75"/>
    <mergeCell ref="AB76:AB77"/>
    <mergeCell ref="I66:I67"/>
    <mergeCell ref="J66:J67"/>
    <mergeCell ref="AB66:AB67"/>
    <mergeCell ref="I94:I95"/>
    <mergeCell ref="J94:J95"/>
    <mergeCell ref="AB94:AB95"/>
    <mergeCell ref="I96:I97"/>
    <mergeCell ref="J96:J97"/>
    <mergeCell ref="AB96:AB97"/>
    <mergeCell ref="AB92:AB93"/>
    <mergeCell ref="I92:I93"/>
    <mergeCell ref="J92:J93"/>
    <mergeCell ref="I82:I83"/>
    <mergeCell ref="J82:J83"/>
    <mergeCell ref="AB82:AB83"/>
    <mergeCell ref="I84:I85"/>
    <mergeCell ref="J84:J85"/>
    <mergeCell ref="AB84:AB85"/>
    <mergeCell ref="I86:I87"/>
    <mergeCell ref="AB80:AB81"/>
    <mergeCell ref="I90:I91"/>
    <mergeCell ref="AG68:AG86"/>
    <mergeCell ref="I52:I53"/>
    <mergeCell ref="I54:I55"/>
    <mergeCell ref="I56:I57"/>
    <mergeCell ref="AA68:AA86"/>
    <mergeCell ref="AC68:AC86"/>
    <mergeCell ref="I58:I59"/>
    <mergeCell ref="AA56:AA66"/>
    <mergeCell ref="J64:J65"/>
    <mergeCell ref="AB64:AB65"/>
    <mergeCell ref="I80:I81"/>
    <mergeCell ref="J80:J81"/>
    <mergeCell ref="J86:J87"/>
    <mergeCell ref="I68:I69"/>
    <mergeCell ref="J68:J69"/>
    <mergeCell ref="AB68:AB69"/>
    <mergeCell ref="I70:I71"/>
    <mergeCell ref="J70:J71"/>
    <mergeCell ref="AB70:AB71"/>
    <mergeCell ref="I72:I73"/>
    <mergeCell ref="J72:J73"/>
    <mergeCell ref="AB72:AB73"/>
    <mergeCell ref="J78:J79"/>
    <mergeCell ref="AB78:AB79"/>
    <mergeCell ref="AE4:AE97"/>
    <mergeCell ref="AC32:AC48"/>
    <mergeCell ref="J24:J25"/>
    <mergeCell ref="I30:I31"/>
    <mergeCell ref="J30:J31"/>
    <mergeCell ref="AA24:AA31"/>
    <mergeCell ref="AB24:AB25"/>
    <mergeCell ref="AB30:AB31"/>
    <mergeCell ref="AB8:AB9"/>
    <mergeCell ref="I10:I11"/>
    <mergeCell ref="J10:J11"/>
    <mergeCell ref="AB10:AB11"/>
    <mergeCell ref="I8:I9"/>
    <mergeCell ref="J8:J9"/>
    <mergeCell ref="J76:J77"/>
    <mergeCell ref="AB88:AB89"/>
    <mergeCell ref="I88:I89"/>
    <mergeCell ref="J88:J89"/>
    <mergeCell ref="Z4:Z97"/>
    <mergeCell ref="AA88:AA97"/>
    <mergeCell ref="J46:J47"/>
    <mergeCell ref="J48:J49"/>
    <mergeCell ref="J50:J51"/>
    <mergeCell ref="J52:J53"/>
    <mergeCell ref="AG32:AG48"/>
    <mergeCell ref="AA32:AA48"/>
    <mergeCell ref="AC56:AC66"/>
    <mergeCell ref="AG56:AG66"/>
    <mergeCell ref="AG24:AG31"/>
    <mergeCell ref="I26:I27"/>
    <mergeCell ref="J26:J27"/>
    <mergeCell ref="AB26:AB27"/>
    <mergeCell ref="I28:I29"/>
    <mergeCell ref="J28:J29"/>
    <mergeCell ref="AB28:AB29"/>
    <mergeCell ref="AF4:AF97"/>
    <mergeCell ref="AG88:AG97"/>
    <mergeCell ref="J56:J57"/>
    <mergeCell ref="J58:J59"/>
    <mergeCell ref="J60:J61"/>
    <mergeCell ref="J62:J63"/>
    <mergeCell ref="AC14:AC23"/>
    <mergeCell ref="V4:V13"/>
    <mergeCell ref="U4:U13"/>
    <mergeCell ref="AA4:AA13"/>
    <mergeCell ref="AC4:AC13"/>
    <mergeCell ref="AB22:AB23"/>
    <mergeCell ref="I24:I25"/>
    <mergeCell ref="AG4:AG13"/>
    <mergeCell ref="I12:I13"/>
    <mergeCell ref="G12:G13"/>
    <mergeCell ref="Y4:Y13"/>
    <mergeCell ref="X4:X13"/>
    <mergeCell ref="W4:W13"/>
    <mergeCell ref="AB4:AB5"/>
    <mergeCell ref="AD4:AD86"/>
    <mergeCell ref="AB12:AB13"/>
    <mergeCell ref="AB20:AB21"/>
    <mergeCell ref="J20:J21"/>
    <mergeCell ref="J22:J23"/>
    <mergeCell ref="I22:I23"/>
    <mergeCell ref="AC24:AC31"/>
    <mergeCell ref="J14:J15"/>
    <mergeCell ref="AB14:AB15"/>
    <mergeCell ref="J16:J17"/>
    <mergeCell ref="AB16:AB17"/>
    <mergeCell ref="J18:J19"/>
    <mergeCell ref="AB18:AB19"/>
    <mergeCell ref="J12:J13"/>
    <mergeCell ref="I32:I33"/>
    <mergeCell ref="H6:H7"/>
    <mergeCell ref="H8:H9"/>
    <mergeCell ref="AC88:AC97"/>
    <mergeCell ref="AD88:AD97"/>
    <mergeCell ref="H30:H31"/>
    <mergeCell ref="G24:G25"/>
    <mergeCell ref="H24:H25"/>
    <mergeCell ref="G26:G27"/>
    <mergeCell ref="H26:H27"/>
    <mergeCell ref="F14:F29"/>
    <mergeCell ref="G4:G5"/>
    <mergeCell ref="H72:H73"/>
    <mergeCell ref="H74:H75"/>
    <mergeCell ref="H76:H77"/>
    <mergeCell ref="I74:I75"/>
    <mergeCell ref="J74:J75"/>
    <mergeCell ref="AB86:AB87"/>
    <mergeCell ref="H56:H57"/>
    <mergeCell ref="H58:H59"/>
    <mergeCell ref="H10:H11"/>
    <mergeCell ref="H12:H13"/>
    <mergeCell ref="J54:J55"/>
    <mergeCell ref="AB90:AB91"/>
    <mergeCell ref="H64:H65"/>
    <mergeCell ref="F60:F61"/>
    <mergeCell ref="G60:G61"/>
    <mergeCell ref="J3:K3"/>
    <mergeCell ref="I4:I5"/>
    <mergeCell ref="J4:J5"/>
    <mergeCell ref="I6:I7"/>
    <mergeCell ref="J6:J7"/>
    <mergeCell ref="AB6:AB7"/>
    <mergeCell ref="B4:B97"/>
    <mergeCell ref="G38:G39"/>
    <mergeCell ref="H38:H39"/>
    <mergeCell ref="G40:G41"/>
    <mergeCell ref="H40:H41"/>
    <mergeCell ref="J90:J91"/>
    <mergeCell ref="H60:H61"/>
    <mergeCell ref="F62:F63"/>
    <mergeCell ref="G62:G63"/>
    <mergeCell ref="H62:H63"/>
    <mergeCell ref="H42:H43"/>
    <mergeCell ref="H44:H45"/>
    <mergeCell ref="H46:H47"/>
    <mergeCell ref="G48:G49"/>
    <mergeCell ref="H48:H49"/>
    <mergeCell ref="G50:G51"/>
    <mergeCell ref="H50:H51"/>
    <mergeCell ref="E14:E29"/>
    <mergeCell ref="C14:C29"/>
    <mergeCell ref="H4:H5"/>
    <mergeCell ref="G6:G7"/>
    <mergeCell ref="G8:G9"/>
    <mergeCell ref="G10:G11"/>
    <mergeCell ref="F4:F13"/>
    <mergeCell ref="G28:G29"/>
    <mergeCell ref="H28:H29"/>
    <mergeCell ref="G16:G17"/>
    <mergeCell ref="H16:H17"/>
    <mergeCell ref="G14:G15"/>
    <mergeCell ref="H14:H15"/>
    <mergeCell ref="G20:G21"/>
    <mergeCell ref="A1:AH1"/>
    <mergeCell ref="E2:AH2"/>
    <mergeCell ref="G76:G81"/>
    <mergeCell ref="C4:C13"/>
    <mergeCell ref="C30:C31"/>
    <mergeCell ref="F30:F31"/>
    <mergeCell ref="G30:G31"/>
    <mergeCell ref="E30:E31"/>
    <mergeCell ref="D4:D13"/>
    <mergeCell ref="E4:E13"/>
    <mergeCell ref="G70:G71"/>
    <mergeCell ref="G72:G73"/>
    <mergeCell ref="G74:G75"/>
    <mergeCell ref="G56:G57"/>
    <mergeCell ref="G58:G59"/>
    <mergeCell ref="F32:F37"/>
    <mergeCell ref="F38:F41"/>
    <mergeCell ref="F42:F47"/>
    <mergeCell ref="F64:F65"/>
    <mergeCell ref="G64:G65"/>
    <mergeCell ref="I14:I15"/>
    <mergeCell ref="I16:I17"/>
    <mergeCell ref="I18:I19"/>
    <mergeCell ref="I20:I21"/>
  </mergeCells>
  <conditionalFormatting sqref="P102:S102">
    <cfRule type="iconSet" priority="3">
      <iconSet iconSet="3Symbols">
        <cfvo type="percent" val="0"/>
        <cfvo type="percent" val="33"/>
        <cfvo type="percent" val="67"/>
      </iconSet>
    </cfRule>
  </conditionalFormatting>
  <conditionalFormatting sqref="AB4">
    <cfRule type="iconSet" priority="2">
      <iconSet iconSet="3Symbols">
        <cfvo type="percent" val="0"/>
        <cfvo type="percent" val="33"/>
        <cfvo type="percent" val="67"/>
      </iconSet>
    </cfRule>
  </conditionalFormatting>
  <conditionalFormatting sqref="AB14 AB6 AB8 AB10 AB12 AB16 AB18 AB20 AB22 AB24 AB26 AB28 AB30 AB32 AB34 AB36 AB38 AB40 AB42 AB44 AB46 AB48 AB50 AB52 AB54 AB56 AB58 AB60 AB62 AB64 AB66 AB68 AB70 AB72 AB74 AB76 AB78 AB80 AB82 AB84 AB86 AB88 AB90 AB92 AB94 AB96">
    <cfRule type="iconSet" priority="4">
      <iconSet iconSet="3Symbols">
        <cfvo type="percent" val="0"/>
        <cfvo type="percent" val="33"/>
        <cfvo type="percent" val="67"/>
      </iconSet>
    </cfRule>
  </conditionalFormatting>
  <pageMargins left="0.7" right="0.7" top="0.75" bottom="0.75" header="0.3" footer="0.3"/>
  <pageSetup orientation="portrait" r:id="rId1"/>
  <ignoredErrors>
    <ignoredError sqref="R8 P7:T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4"/>
  <sheetViews>
    <sheetView zoomScale="59" zoomScaleNormal="59" workbookViewId="0">
      <pane xSplit="3" ySplit="3" topLeftCell="D4" activePane="bottomRight" state="frozen"/>
      <selection activeCell="B2" sqref="B2:D5"/>
      <selection pane="topRight" activeCell="B2" sqref="B2:D5"/>
      <selection pane="bottomLeft" activeCell="B2" sqref="B2:D5"/>
      <selection pane="bottomRight" activeCell="E3" sqref="E3"/>
    </sheetView>
  </sheetViews>
  <sheetFormatPr baseColWidth="10" defaultColWidth="12.42578125" defaultRowHeight="11.25" outlineLevelCol="2" x14ac:dyDescent="0.2"/>
  <cols>
    <col min="1" max="1" width="23.42578125" style="45" customWidth="1"/>
    <col min="2" max="2" width="37.7109375" style="48" customWidth="1" outlineLevel="1"/>
    <col min="3" max="3" width="39" style="48" customWidth="1" outlineLevel="1"/>
    <col min="4" max="4" width="33.42578125" style="48" customWidth="1" outlineLevel="1"/>
    <col min="5" max="5" width="35.7109375" style="52" customWidth="1"/>
    <col min="6" max="6" width="27.7109375" style="49" customWidth="1"/>
    <col min="7" max="7" width="26.85546875" style="49" customWidth="1"/>
    <col min="8" max="8" width="17.5703125" style="51" customWidth="1" outlineLevel="1"/>
    <col min="9" max="9" width="48.42578125" style="50" customWidth="1"/>
    <col min="10" max="10" width="9.5703125" style="49" customWidth="1"/>
    <col min="11" max="11" width="6.7109375" style="49" customWidth="1"/>
    <col min="12" max="14" width="8.5703125" style="48" customWidth="1"/>
    <col min="15" max="15" width="10" style="48" customWidth="1"/>
    <col min="16" max="16" width="10.42578125" style="48" customWidth="1" outlineLevel="1"/>
    <col min="17" max="17" width="12.7109375" style="48" customWidth="1" outlineLevel="1"/>
    <col min="18" max="18" width="9" style="48" customWidth="1" outlineLevel="1"/>
    <col min="19" max="19" width="11.85546875" style="48" customWidth="1" outlineLevel="1"/>
    <col min="20" max="20" width="10.5703125" style="48" customWidth="1" outlineLevel="1"/>
    <col min="21" max="21" width="10.140625" style="48" customWidth="1" outlineLevel="1" collapsed="1"/>
    <col min="22" max="23" width="11.85546875" style="48" customWidth="1" outlineLevel="1"/>
    <col min="24" max="24" width="13" style="48" customWidth="1" outlineLevel="1"/>
    <col min="25" max="25" width="15" style="48" customWidth="1" outlineLevel="1"/>
    <col min="26" max="26" width="12.42578125" style="47" customWidth="1"/>
    <col min="27" max="27" width="20" style="47" customWidth="1"/>
    <col min="28" max="28" width="17.7109375" style="46" customWidth="1" outlineLevel="1"/>
    <col min="29" max="29" width="13.28515625" style="45" customWidth="1" outlineLevel="1"/>
    <col min="30" max="30" width="15.28515625" style="46" customWidth="1" outlineLevel="1"/>
    <col min="31" max="31" width="19.85546875" style="45" customWidth="1" outlineLevel="1"/>
    <col min="32" max="32" width="17" style="44" customWidth="1"/>
    <col min="33" max="33" width="44" style="43" customWidth="1" outlineLevel="2"/>
    <col min="34" max="16384" width="12.42578125" style="43"/>
  </cols>
  <sheetData>
    <row r="1" spans="1:34" ht="321" customHeight="1" x14ac:dyDescent="0.2">
      <c r="A1" s="278" t="s">
        <v>915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row>
    <row r="2" spans="1:34" s="103" customFormat="1" ht="36" customHeight="1" x14ac:dyDescent="0.25">
      <c r="A2" s="113" t="s">
        <v>0</v>
      </c>
      <c r="B2" s="275" t="s">
        <v>679</v>
      </c>
      <c r="C2" s="276"/>
      <c r="D2" s="113" t="s">
        <v>910</v>
      </c>
      <c r="E2" s="230">
        <v>2023</v>
      </c>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34" ht="66.75" customHeight="1" x14ac:dyDescent="0.2">
      <c r="A3" s="74" t="s">
        <v>1</v>
      </c>
      <c r="B3" s="104" t="s">
        <v>2</v>
      </c>
      <c r="C3" s="104" t="s">
        <v>3</v>
      </c>
      <c r="D3" s="213" t="s">
        <v>4</v>
      </c>
      <c r="E3" s="105" t="s">
        <v>5</v>
      </c>
      <c r="F3" s="106" t="s">
        <v>6</v>
      </c>
      <c r="G3" s="106" t="s">
        <v>7</v>
      </c>
      <c r="H3" s="125" t="s">
        <v>8</v>
      </c>
      <c r="I3" s="76" t="s">
        <v>9</v>
      </c>
      <c r="J3" s="243" t="s">
        <v>10</v>
      </c>
      <c r="K3" s="243"/>
      <c r="L3" s="78">
        <v>44986</v>
      </c>
      <c r="M3" s="78">
        <v>45078</v>
      </c>
      <c r="N3" s="78">
        <v>45170</v>
      </c>
      <c r="O3" s="78">
        <v>45261</v>
      </c>
      <c r="P3" s="79" t="s">
        <v>11</v>
      </c>
      <c r="Q3" s="79" t="s">
        <v>12</v>
      </c>
      <c r="R3" s="79" t="s">
        <v>13</v>
      </c>
      <c r="S3" s="79" t="s">
        <v>14</v>
      </c>
      <c r="T3" s="79" t="s">
        <v>15</v>
      </c>
      <c r="U3" s="74" t="s">
        <v>16</v>
      </c>
      <c r="V3" s="74" t="s">
        <v>17</v>
      </c>
      <c r="W3" s="74" t="s">
        <v>18</v>
      </c>
      <c r="X3" s="74" t="s">
        <v>19</v>
      </c>
      <c r="Y3" s="74" t="s">
        <v>20</v>
      </c>
      <c r="Z3" s="76" t="s">
        <v>21</v>
      </c>
      <c r="AA3" s="76" t="s">
        <v>22</v>
      </c>
      <c r="AB3" s="74" t="s">
        <v>23</v>
      </c>
      <c r="AC3" s="74" t="s">
        <v>24</v>
      </c>
      <c r="AD3" s="74" t="s">
        <v>25</v>
      </c>
      <c r="AE3" s="74" t="s">
        <v>26</v>
      </c>
      <c r="AF3" s="76" t="s">
        <v>27</v>
      </c>
      <c r="AG3" s="75" t="s">
        <v>28</v>
      </c>
    </row>
    <row r="4" spans="1:34" ht="30" customHeight="1" x14ac:dyDescent="0.2">
      <c r="A4" s="445" t="s">
        <v>424</v>
      </c>
      <c r="B4" s="455" t="s">
        <v>703</v>
      </c>
      <c r="C4" s="430" t="s">
        <v>423</v>
      </c>
      <c r="D4" s="430" t="s">
        <v>422</v>
      </c>
      <c r="E4" s="430" t="s">
        <v>421</v>
      </c>
      <c r="F4" s="430" t="s">
        <v>420</v>
      </c>
      <c r="G4" s="459" t="s">
        <v>692</v>
      </c>
      <c r="H4" s="435"/>
      <c r="I4" s="448" t="s">
        <v>419</v>
      </c>
      <c r="J4" s="457">
        <v>0.1</v>
      </c>
      <c r="K4" s="15" t="s">
        <v>36</v>
      </c>
      <c r="L4" s="80" t="s">
        <v>273</v>
      </c>
      <c r="M4" s="80" t="s">
        <v>418</v>
      </c>
      <c r="N4" s="80" t="s">
        <v>271</v>
      </c>
      <c r="O4" s="80" t="s">
        <v>271</v>
      </c>
      <c r="P4" s="17">
        <f>SUM(L4:L4)*J4</f>
        <v>0</v>
      </c>
      <c r="Q4" s="17">
        <f>SUM(M4:M4)*J4</f>
        <v>0</v>
      </c>
      <c r="R4" s="17">
        <f>SUM(N4:N4)*J4</f>
        <v>0</v>
      </c>
      <c r="S4" s="17">
        <f>SUM(O4:O4)*J4</f>
        <v>0</v>
      </c>
      <c r="T4" s="17">
        <f>MAX(P4:S4)</f>
        <v>0</v>
      </c>
      <c r="U4" s="458">
        <f>+P5+P7+P11</f>
        <v>0</v>
      </c>
      <c r="V4" s="458">
        <f>+Q5+Q7+Q11</f>
        <v>0</v>
      </c>
      <c r="W4" s="458">
        <f>+R5+R7+R11</f>
        <v>0</v>
      </c>
      <c r="X4" s="458">
        <f>+S5+S7+S11</f>
        <v>0</v>
      </c>
      <c r="Y4" s="458">
        <f>MAX(U4:X11)</f>
        <v>0</v>
      </c>
      <c r="Z4" s="451" t="s">
        <v>417</v>
      </c>
      <c r="AA4" s="469" t="s">
        <v>416</v>
      </c>
      <c r="AB4" s="244" t="str">
        <f>+IF(N5&gt;N4,"SUPERADA",IF(N5=N4,"EQUILIBRADA",IF(N5&lt;N4,"PARA MEJORAR")))</f>
        <v>PARA MEJORAR</v>
      </c>
      <c r="AC4" s="466" t="str">
        <f>IF(COUNTIF(AB4:AB11,"PARA MEJORAR")&gt;=1,"PARA MEJORAR","BIEN")</f>
        <v>PARA MEJORAR</v>
      </c>
      <c r="AD4" s="466" t="str">
        <f>IF(COUNTIF(AC4:AC11,"PARA MEJORAR")&gt;=1,"PARA MEJORAR","BIEN")</f>
        <v>PARA MEJORAR</v>
      </c>
      <c r="AE4" s="467" t="str">
        <f>IF(COUNTIF(AD4:AD219,"PARA MEJORAR")&gt;=1,"PARA MEJORAR","BIEN")</f>
        <v>PARA MEJORAR</v>
      </c>
      <c r="AF4" s="446" t="s">
        <v>415</v>
      </c>
      <c r="AG4" s="465"/>
    </row>
    <row r="5" spans="1:34" ht="30" customHeight="1" x14ac:dyDescent="0.2">
      <c r="A5" s="445"/>
      <c r="B5" s="455"/>
      <c r="C5" s="430"/>
      <c r="D5" s="430"/>
      <c r="E5" s="430"/>
      <c r="F5" s="430"/>
      <c r="G5" s="459"/>
      <c r="H5" s="435"/>
      <c r="I5" s="448"/>
      <c r="J5" s="281"/>
      <c r="K5" s="18" t="s">
        <v>37</v>
      </c>
      <c r="L5" s="81" t="s">
        <v>270</v>
      </c>
      <c r="M5" s="81" t="s">
        <v>270</v>
      </c>
      <c r="N5" s="81" t="s">
        <v>270</v>
      </c>
      <c r="O5" s="81" t="s">
        <v>270</v>
      </c>
      <c r="P5" s="20">
        <f>SUM(L5:L5)*J4</f>
        <v>0</v>
      </c>
      <c r="Q5" s="20">
        <f>SUM(M5:M5)*J4</f>
        <v>0</v>
      </c>
      <c r="R5" s="20">
        <f>SUM(N5:N5)*J4</f>
        <v>0</v>
      </c>
      <c r="S5" s="20">
        <f>SUM(O5:O5)*J4</f>
        <v>0</v>
      </c>
      <c r="T5" s="20">
        <f>MAX(P5:S5)</f>
        <v>0</v>
      </c>
      <c r="U5" s="458"/>
      <c r="V5" s="458"/>
      <c r="W5" s="458"/>
      <c r="X5" s="458"/>
      <c r="Y5" s="458"/>
      <c r="Z5" s="451"/>
      <c r="AA5" s="469"/>
      <c r="AB5" s="244"/>
      <c r="AC5" s="466"/>
      <c r="AD5" s="466"/>
      <c r="AE5" s="467"/>
      <c r="AF5" s="446"/>
      <c r="AG5" s="465"/>
    </row>
    <row r="6" spans="1:34" ht="30" customHeight="1" x14ac:dyDescent="0.2">
      <c r="A6" s="445"/>
      <c r="B6" s="455"/>
      <c r="C6" s="430"/>
      <c r="D6" s="430"/>
      <c r="E6" s="430"/>
      <c r="F6" s="430"/>
      <c r="G6" s="459" t="s">
        <v>693</v>
      </c>
      <c r="H6" s="435"/>
      <c r="I6" s="448" t="s">
        <v>414</v>
      </c>
      <c r="J6" s="457">
        <v>0.7</v>
      </c>
      <c r="K6" s="15" t="s">
        <v>36</v>
      </c>
      <c r="L6" s="80" t="s">
        <v>390</v>
      </c>
      <c r="M6" s="80" t="s">
        <v>351</v>
      </c>
      <c r="N6" s="80" t="s">
        <v>370</v>
      </c>
      <c r="O6" s="80" t="s">
        <v>271</v>
      </c>
      <c r="P6" s="17">
        <f>SUM(L6:L6)*J6</f>
        <v>0</v>
      </c>
      <c r="Q6" s="17">
        <f>SUM(M6:M6)*J6</f>
        <v>0</v>
      </c>
      <c r="R6" s="17">
        <f>SUM(N6:N6)*J6</f>
        <v>0</v>
      </c>
      <c r="S6" s="17">
        <f>SUM(O6:O6)*J6</f>
        <v>0</v>
      </c>
      <c r="T6" s="17">
        <f>MAX(P6:S6)</f>
        <v>0</v>
      </c>
      <c r="U6" s="458"/>
      <c r="V6" s="458"/>
      <c r="W6" s="458"/>
      <c r="X6" s="458"/>
      <c r="Y6" s="458"/>
      <c r="Z6" s="451"/>
      <c r="AA6" s="469"/>
      <c r="AB6" s="244" t="str">
        <f>+IF(N7&gt;N6,"SUPERADA",IF(N7=N6,"EQUILIBRADA",IF(N7&lt;N6,"PARA MEJORAR")))</f>
        <v>PARA MEJORAR</v>
      </c>
      <c r="AC6" s="466"/>
      <c r="AD6" s="466"/>
      <c r="AE6" s="467"/>
      <c r="AF6" s="446"/>
      <c r="AG6" s="465"/>
    </row>
    <row r="7" spans="1:34" ht="30" customHeight="1" x14ac:dyDescent="0.2">
      <c r="A7" s="445"/>
      <c r="B7" s="455"/>
      <c r="C7" s="430"/>
      <c r="D7" s="430"/>
      <c r="E7" s="430"/>
      <c r="F7" s="430"/>
      <c r="G7" s="459"/>
      <c r="H7" s="435"/>
      <c r="I7" s="448"/>
      <c r="J7" s="281"/>
      <c r="K7" s="18" t="s">
        <v>37</v>
      </c>
      <c r="L7" s="81" t="s">
        <v>270</v>
      </c>
      <c r="M7" s="81" t="s">
        <v>270</v>
      </c>
      <c r="N7" s="81" t="s">
        <v>270</v>
      </c>
      <c r="O7" s="81" t="s">
        <v>270</v>
      </c>
      <c r="P7" s="20">
        <f>SUM(L7:L7)*J6</f>
        <v>0</v>
      </c>
      <c r="Q7" s="20">
        <f>SUM(M7:M7)*J6</f>
        <v>0</v>
      </c>
      <c r="R7" s="20">
        <f>SUM(N7:N7)*J6</f>
        <v>0</v>
      </c>
      <c r="S7" s="20">
        <f>SUM(O7:O7)*J6</f>
        <v>0</v>
      </c>
      <c r="T7" s="20">
        <f>MAX(P7:S7)</f>
        <v>0</v>
      </c>
      <c r="U7" s="458"/>
      <c r="V7" s="458"/>
      <c r="W7" s="458"/>
      <c r="X7" s="458"/>
      <c r="Y7" s="458"/>
      <c r="Z7" s="451"/>
      <c r="AA7" s="469"/>
      <c r="AB7" s="244"/>
      <c r="AC7" s="466"/>
      <c r="AD7" s="466"/>
      <c r="AE7" s="467"/>
      <c r="AF7" s="446"/>
      <c r="AG7" s="465"/>
    </row>
    <row r="8" spans="1:34" ht="30" customHeight="1" x14ac:dyDescent="0.2">
      <c r="A8" s="445"/>
      <c r="B8" s="455"/>
      <c r="C8" s="430"/>
      <c r="D8" s="430"/>
      <c r="E8" s="430"/>
      <c r="F8" s="430"/>
      <c r="G8" s="459" t="s">
        <v>694</v>
      </c>
      <c r="H8" s="435"/>
      <c r="I8" s="448" t="s">
        <v>413</v>
      </c>
      <c r="J8" s="457">
        <v>0.1</v>
      </c>
      <c r="K8" s="15" t="s">
        <v>36</v>
      </c>
      <c r="L8" s="80" t="s">
        <v>381</v>
      </c>
      <c r="M8" s="80" t="s">
        <v>351</v>
      </c>
      <c r="N8" s="80" t="s">
        <v>370</v>
      </c>
      <c r="O8" s="80" t="s">
        <v>271</v>
      </c>
      <c r="P8" s="17">
        <f>SUM(L8:L8)*J8</f>
        <v>0</v>
      </c>
      <c r="Q8" s="17">
        <f>SUM(M8:M8)*J8</f>
        <v>0</v>
      </c>
      <c r="R8" s="17">
        <f>SUM(N8:N8)*J8</f>
        <v>0</v>
      </c>
      <c r="S8" s="17">
        <f>SUM(O8:O8)*J8</f>
        <v>0</v>
      </c>
      <c r="T8" s="17">
        <f>MAX(P8:S8)</f>
        <v>0</v>
      </c>
      <c r="U8" s="458"/>
      <c r="V8" s="458"/>
      <c r="W8" s="458"/>
      <c r="X8" s="458"/>
      <c r="Y8" s="458"/>
      <c r="Z8" s="451"/>
      <c r="AA8" s="469"/>
      <c r="AB8" s="244" t="str">
        <f>+IF(N11&gt;N8,"SUPERADA",IF(N11=N8,"EQUILIBRADA",IF(N11&lt;N8,"PARA MEJORAR")))</f>
        <v>PARA MEJORAR</v>
      </c>
      <c r="AC8" s="466"/>
      <c r="AD8" s="466"/>
      <c r="AE8" s="467"/>
      <c r="AF8" s="446"/>
      <c r="AG8" s="465"/>
    </row>
    <row r="9" spans="1:34" ht="30" customHeight="1" x14ac:dyDescent="0.2">
      <c r="A9" s="445"/>
      <c r="B9" s="455"/>
      <c r="C9" s="430"/>
      <c r="D9" s="430"/>
      <c r="E9" s="430"/>
      <c r="F9" s="430"/>
      <c r="G9" s="459"/>
      <c r="H9" s="435"/>
      <c r="I9" s="448"/>
      <c r="J9" s="281"/>
      <c r="K9" s="18" t="s">
        <v>37</v>
      </c>
      <c r="L9" s="81" t="s">
        <v>270</v>
      </c>
      <c r="M9" s="81" t="s">
        <v>270</v>
      </c>
      <c r="N9" s="81" t="s">
        <v>270</v>
      </c>
      <c r="O9" s="81" t="s">
        <v>270</v>
      </c>
      <c r="P9" s="17"/>
      <c r="Q9" s="17"/>
      <c r="R9" s="17"/>
      <c r="S9" s="17"/>
      <c r="T9" s="17"/>
      <c r="U9" s="458"/>
      <c r="V9" s="458"/>
      <c r="W9" s="458"/>
      <c r="X9" s="458"/>
      <c r="Y9" s="458"/>
      <c r="Z9" s="451"/>
      <c r="AA9" s="469"/>
      <c r="AB9" s="244"/>
      <c r="AC9" s="466"/>
      <c r="AD9" s="466"/>
      <c r="AE9" s="467"/>
      <c r="AF9" s="446"/>
      <c r="AG9" s="465"/>
    </row>
    <row r="10" spans="1:34" ht="30" customHeight="1" x14ac:dyDescent="0.2">
      <c r="A10" s="445"/>
      <c r="B10" s="455"/>
      <c r="C10" s="430"/>
      <c r="D10" s="430"/>
      <c r="E10" s="430"/>
      <c r="F10" s="430"/>
      <c r="G10" s="459" t="s">
        <v>695</v>
      </c>
      <c r="H10" s="435"/>
      <c r="I10" s="448" t="s">
        <v>412</v>
      </c>
      <c r="J10" s="457">
        <v>0.1</v>
      </c>
      <c r="K10" s="15" t="s">
        <v>36</v>
      </c>
      <c r="L10" s="80" t="s">
        <v>381</v>
      </c>
      <c r="M10" s="80" t="s">
        <v>351</v>
      </c>
      <c r="N10" s="80" t="s">
        <v>370</v>
      </c>
      <c r="O10" s="80" t="s">
        <v>271</v>
      </c>
      <c r="P10" s="17"/>
      <c r="Q10" s="17"/>
      <c r="R10" s="17"/>
      <c r="S10" s="17"/>
      <c r="T10" s="17"/>
      <c r="U10" s="458"/>
      <c r="V10" s="458"/>
      <c r="W10" s="458"/>
      <c r="X10" s="458"/>
      <c r="Y10" s="458"/>
      <c r="Z10" s="451"/>
      <c r="AA10" s="469"/>
      <c r="AB10" s="244"/>
      <c r="AC10" s="466"/>
      <c r="AD10" s="466"/>
      <c r="AE10" s="467"/>
      <c r="AF10" s="446"/>
      <c r="AG10" s="465"/>
    </row>
    <row r="11" spans="1:34" ht="30" customHeight="1" x14ac:dyDescent="0.2">
      <c r="A11" s="445"/>
      <c r="B11" s="455"/>
      <c r="C11" s="430"/>
      <c r="D11" s="430"/>
      <c r="E11" s="430"/>
      <c r="F11" s="430"/>
      <c r="G11" s="459"/>
      <c r="H11" s="435"/>
      <c r="I11" s="448"/>
      <c r="J11" s="281"/>
      <c r="K11" s="18" t="s">
        <v>37</v>
      </c>
      <c r="L11" s="81" t="s">
        <v>270</v>
      </c>
      <c r="M11" s="81" t="s">
        <v>270</v>
      </c>
      <c r="N11" s="81" t="s">
        <v>270</v>
      </c>
      <c r="O11" s="81" t="s">
        <v>270</v>
      </c>
      <c r="P11" s="20">
        <f>SUM(L11:L11)*J8</f>
        <v>0</v>
      </c>
      <c r="Q11" s="20">
        <f>SUM(M11:M11)*J8</f>
        <v>0</v>
      </c>
      <c r="R11" s="20">
        <f>SUM(N11:N11)*J8</f>
        <v>0</v>
      </c>
      <c r="S11" s="20">
        <f>SUM(O11:O11)*J8</f>
        <v>0</v>
      </c>
      <c r="T11" s="20">
        <f t="shared" ref="T11:T45" si="0">MAX(P11:S11)</f>
        <v>0</v>
      </c>
      <c r="U11" s="458"/>
      <c r="V11" s="458"/>
      <c r="W11" s="458"/>
      <c r="X11" s="458"/>
      <c r="Y11" s="458"/>
      <c r="Z11" s="451"/>
      <c r="AA11" s="469"/>
      <c r="AB11" s="244"/>
      <c r="AC11" s="466"/>
      <c r="AD11" s="466"/>
      <c r="AE11" s="467"/>
      <c r="AF11" s="446"/>
      <c r="AG11" s="465"/>
    </row>
    <row r="12" spans="1:34" ht="30" customHeight="1" x14ac:dyDescent="0.2">
      <c r="A12" s="445" t="s">
        <v>411</v>
      </c>
      <c r="B12" s="455"/>
      <c r="C12" s="430" t="s">
        <v>410</v>
      </c>
      <c r="D12" s="430"/>
      <c r="E12" s="430" t="s">
        <v>409</v>
      </c>
      <c r="F12" s="280" t="s">
        <v>408</v>
      </c>
      <c r="G12" s="459" t="s">
        <v>696</v>
      </c>
      <c r="H12" s="435"/>
      <c r="I12" s="448" t="s">
        <v>407</v>
      </c>
      <c r="J12" s="460">
        <v>0.7</v>
      </c>
      <c r="K12" s="15" t="s">
        <v>36</v>
      </c>
      <c r="L12" s="80" t="s">
        <v>390</v>
      </c>
      <c r="M12" s="80" t="s">
        <v>405</v>
      </c>
      <c r="N12" s="80" t="s">
        <v>272</v>
      </c>
      <c r="O12" s="80" t="s">
        <v>271</v>
      </c>
      <c r="P12" s="17">
        <f>SUM(L12:L12)*J12</f>
        <v>0</v>
      </c>
      <c r="Q12" s="17">
        <f>SUM(M12:M12)*J12</f>
        <v>0</v>
      </c>
      <c r="R12" s="17">
        <f>SUM(N12:N12)*J12</f>
        <v>0</v>
      </c>
      <c r="S12" s="17">
        <f>SUM(O12:O12)*J12</f>
        <v>0</v>
      </c>
      <c r="T12" s="17">
        <f t="shared" si="0"/>
        <v>0</v>
      </c>
      <c r="U12" s="458">
        <f>+P13+P15+P17</f>
        <v>0</v>
      </c>
      <c r="V12" s="458">
        <f>+Q13+Q15+Q17</f>
        <v>0</v>
      </c>
      <c r="W12" s="458">
        <f>+R13+R15+R17</f>
        <v>0</v>
      </c>
      <c r="X12" s="458">
        <f>+S13+S15+S17</f>
        <v>0</v>
      </c>
      <c r="Y12" s="458">
        <f>MAX(U12:X17)</f>
        <v>0</v>
      </c>
      <c r="Z12" s="451"/>
      <c r="AA12" s="469"/>
      <c r="AB12" s="244" t="str">
        <f>+IF(N13&gt;N12,"SUPERADA",IF(N13=N12,"EQUILIBRADA",IF(N13&lt;N12,"PARA MEJORAR")))</f>
        <v>PARA MEJORAR</v>
      </c>
      <c r="AC12" s="466" t="str">
        <f>IF(COUNTIF(AB12:AB17,"PARA MEJORAR")&gt;=1,"PARA MEJORAR","BIEN")</f>
        <v>PARA MEJORAR</v>
      </c>
      <c r="AD12" s="466" t="str">
        <f>IF(COUNTIF(AC12:AC17,"PARA MEJORAR")&gt;=1,"PARA MEJORAR","BIEN")</f>
        <v>PARA MEJORAR</v>
      </c>
      <c r="AE12" s="467"/>
      <c r="AF12" s="446"/>
      <c r="AG12" s="465"/>
    </row>
    <row r="13" spans="1:34" ht="30" customHeight="1" x14ac:dyDescent="0.2">
      <c r="A13" s="445"/>
      <c r="B13" s="455"/>
      <c r="C13" s="430"/>
      <c r="D13" s="430"/>
      <c r="E13" s="430"/>
      <c r="F13" s="280"/>
      <c r="G13" s="459"/>
      <c r="H13" s="435"/>
      <c r="I13" s="448"/>
      <c r="J13" s="447"/>
      <c r="K13" s="18" t="s">
        <v>37</v>
      </c>
      <c r="L13" s="81" t="s">
        <v>270</v>
      </c>
      <c r="M13" s="81" t="s">
        <v>270</v>
      </c>
      <c r="N13" s="81" t="s">
        <v>270</v>
      </c>
      <c r="O13" s="81" t="s">
        <v>270</v>
      </c>
      <c r="P13" s="20">
        <f>SUM(L13:L13)*J12</f>
        <v>0</v>
      </c>
      <c r="Q13" s="20">
        <f>SUM(M13:M13)*J12</f>
        <v>0</v>
      </c>
      <c r="R13" s="20">
        <f>SUM(N13:N13)*J12</f>
        <v>0</v>
      </c>
      <c r="S13" s="20">
        <f>SUM(O13:O13)*J12</f>
        <v>0</v>
      </c>
      <c r="T13" s="20">
        <f t="shared" si="0"/>
        <v>0</v>
      </c>
      <c r="U13" s="458"/>
      <c r="V13" s="458"/>
      <c r="W13" s="458"/>
      <c r="X13" s="458"/>
      <c r="Y13" s="458"/>
      <c r="Z13" s="451"/>
      <c r="AA13" s="469"/>
      <c r="AB13" s="244"/>
      <c r="AC13" s="466"/>
      <c r="AD13" s="466"/>
      <c r="AE13" s="467"/>
      <c r="AF13" s="446"/>
      <c r="AG13" s="465"/>
    </row>
    <row r="14" spans="1:34" ht="30" customHeight="1" x14ac:dyDescent="0.2">
      <c r="A14" s="445"/>
      <c r="B14" s="455"/>
      <c r="C14" s="430"/>
      <c r="D14" s="430"/>
      <c r="E14" s="430"/>
      <c r="F14" s="280"/>
      <c r="G14" s="459" t="s">
        <v>697</v>
      </c>
      <c r="H14" s="435"/>
      <c r="I14" s="448" t="s">
        <v>406</v>
      </c>
      <c r="J14" s="460">
        <v>0.2</v>
      </c>
      <c r="K14" s="15" t="s">
        <v>36</v>
      </c>
      <c r="L14" s="80" t="s">
        <v>390</v>
      </c>
      <c r="M14" s="80" t="s">
        <v>405</v>
      </c>
      <c r="N14" s="80" t="s">
        <v>272</v>
      </c>
      <c r="O14" s="80" t="s">
        <v>271</v>
      </c>
      <c r="P14" s="17">
        <f>SUM(L14:L14)*J14</f>
        <v>0</v>
      </c>
      <c r="Q14" s="17">
        <f>SUM(M14:M14)*J14</f>
        <v>0</v>
      </c>
      <c r="R14" s="17">
        <f>SUM(N14:N14)*J14</f>
        <v>0</v>
      </c>
      <c r="S14" s="17">
        <f>SUM(O14:O14)*J14</f>
        <v>0</v>
      </c>
      <c r="T14" s="17">
        <f t="shared" si="0"/>
        <v>0</v>
      </c>
      <c r="U14" s="458"/>
      <c r="V14" s="458"/>
      <c r="W14" s="458"/>
      <c r="X14" s="458"/>
      <c r="Y14" s="458"/>
      <c r="Z14" s="451"/>
      <c r="AA14" s="469"/>
      <c r="AB14" s="244" t="str">
        <f>+IF(N15&gt;N14,"SUPERADA",IF(N15=N14,"EQUILIBRADA",IF(N15&lt;N14,"PARA MEJORAR")))</f>
        <v>PARA MEJORAR</v>
      </c>
      <c r="AC14" s="466"/>
      <c r="AD14" s="466"/>
      <c r="AE14" s="467"/>
      <c r="AF14" s="446"/>
      <c r="AG14" s="465"/>
    </row>
    <row r="15" spans="1:34" ht="30" customHeight="1" x14ac:dyDescent="0.2">
      <c r="A15" s="445"/>
      <c r="B15" s="455"/>
      <c r="C15" s="430"/>
      <c r="D15" s="430"/>
      <c r="E15" s="430"/>
      <c r="F15" s="280"/>
      <c r="G15" s="459"/>
      <c r="H15" s="435"/>
      <c r="I15" s="448"/>
      <c r="J15" s="447"/>
      <c r="K15" s="18" t="s">
        <v>37</v>
      </c>
      <c r="L15" s="81" t="s">
        <v>270</v>
      </c>
      <c r="M15" s="81" t="s">
        <v>270</v>
      </c>
      <c r="N15" s="81" t="s">
        <v>270</v>
      </c>
      <c r="O15" s="81" t="s">
        <v>270</v>
      </c>
      <c r="P15" s="20">
        <f>SUM(L15:L15)*J14</f>
        <v>0</v>
      </c>
      <c r="Q15" s="20">
        <f>SUM(M15:M15)*J14</f>
        <v>0</v>
      </c>
      <c r="R15" s="20">
        <f>SUM(N15:N15)*J14</f>
        <v>0</v>
      </c>
      <c r="S15" s="20">
        <f>SUM(O15:O15)*J14</f>
        <v>0</v>
      </c>
      <c r="T15" s="20">
        <f t="shared" si="0"/>
        <v>0</v>
      </c>
      <c r="U15" s="458"/>
      <c r="V15" s="458"/>
      <c r="W15" s="458"/>
      <c r="X15" s="458"/>
      <c r="Y15" s="458"/>
      <c r="Z15" s="451"/>
      <c r="AA15" s="469"/>
      <c r="AB15" s="244"/>
      <c r="AC15" s="466"/>
      <c r="AD15" s="466"/>
      <c r="AE15" s="467"/>
      <c r="AF15" s="446"/>
      <c r="AG15" s="465"/>
    </row>
    <row r="16" spans="1:34" ht="30" customHeight="1" x14ac:dyDescent="0.2">
      <c r="A16" s="445"/>
      <c r="B16" s="455"/>
      <c r="C16" s="430"/>
      <c r="D16" s="430"/>
      <c r="E16" s="430"/>
      <c r="F16" s="280"/>
      <c r="G16" s="459" t="s">
        <v>698</v>
      </c>
      <c r="H16" s="435"/>
      <c r="I16" s="448" t="s">
        <v>404</v>
      </c>
      <c r="J16" s="460">
        <v>0.1</v>
      </c>
      <c r="K16" s="15" t="s">
        <v>36</v>
      </c>
      <c r="L16" s="80" t="s">
        <v>270</v>
      </c>
      <c r="M16" s="80" t="s">
        <v>270</v>
      </c>
      <c r="N16" s="80" t="s">
        <v>270</v>
      </c>
      <c r="O16" s="80" t="s">
        <v>271</v>
      </c>
      <c r="P16" s="17">
        <f>SUM(L16:L16)*J16</f>
        <v>0</v>
      </c>
      <c r="Q16" s="17">
        <f>SUM(M16:M16)*J16</f>
        <v>0</v>
      </c>
      <c r="R16" s="17">
        <f>SUM(N16:N16)*J16</f>
        <v>0</v>
      </c>
      <c r="S16" s="17">
        <f>SUM(O16:O16)*J16</f>
        <v>0</v>
      </c>
      <c r="T16" s="17">
        <f t="shared" si="0"/>
        <v>0</v>
      </c>
      <c r="U16" s="458"/>
      <c r="V16" s="458"/>
      <c r="W16" s="458"/>
      <c r="X16" s="458"/>
      <c r="Y16" s="458"/>
      <c r="Z16" s="451"/>
      <c r="AA16" s="469"/>
      <c r="AB16" s="244" t="str">
        <f>+IF(N17&gt;N16,"SUPERADA",IF(N17=N16,"EQUILIBRADA",IF(N17&lt;N16,"PARA MEJORAR")))</f>
        <v>EQUILIBRADA</v>
      </c>
      <c r="AC16" s="466"/>
      <c r="AD16" s="466"/>
      <c r="AE16" s="467"/>
      <c r="AF16" s="446"/>
      <c r="AG16" s="465"/>
    </row>
    <row r="17" spans="1:33" ht="30" customHeight="1" x14ac:dyDescent="0.2">
      <c r="A17" s="445"/>
      <c r="B17" s="455"/>
      <c r="C17" s="430"/>
      <c r="D17" s="430"/>
      <c r="E17" s="430"/>
      <c r="F17" s="280"/>
      <c r="G17" s="459"/>
      <c r="H17" s="435"/>
      <c r="I17" s="448"/>
      <c r="J17" s="447"/>
      <c r="K17" s="18" t="s">
        <v>37</v>
      </c>
      <c r="L17" s="81" t="s">
        <v>270</v>
      </c>
      <c r="M17" s="81" t="s">
        <v>270</v>
      </c>
      <c r="N17" s="81" t="s">
        <v>270</v>
      </c>
      <c r="O17" s="81" t="s">
        <v>270</v>
      </c>
      <c r="P17" s="20">
        <f>SUM(L17:L17)*J16</f>
        <v>0</v>
      </c>
      <c r="Q17" s="20">
        <f>SUM(M17:M17)*J16</f>
        <v>0</v>
      </c>
      <c r="R17" s="20">
        <f>SUM(N17:N17)*J16</f>
        <v>0</v>
      </c>
      <c r="S17" s="20">
        <f>SUM(O17:O17)*J16</f>
        <v>0</v>
      </c>
      <c r="T17" s="20">
        <f t="shared" si="0"/>
        <v>0</v>
      </c>
      <c r="U17" s="458"/>
      <c r="V17" s="458"/>
      <c r="W17" s="458"/>
      <c r="X17" s="458"/>
      <c r="Y17" s="458"/>
      <c r="Z17" s="451"/>
      <c r="AA17" s="469"/>
      <c r="AB17" s="244"/>
      <c r="AC17" s="466"/>
      <c r="AD17" s="466"/>
      <c r="AE17" s="467"/>
      <c r="AF17" s="446"/>
      <c r="AG17" s="465"/>
    </row>
    <row r="18" spans="1:33" ht="30" customHeight="1" x14ac:dyDescent="0.2">
      <c r="A18" s="445"/>
      <c r="B18" s="455"/>
      <c r="C18" s="430"/>
      <c r="D18" s="430"/>
      <c r="E18" s="430" t="s">
        <v>403</v>
      </c>
      <c r="F18" s="280" t="s">
        <v>402</v>
      </c>
      <c r="G18" s="459" t="s">
        <v>401</v>
      </c>
      <c r="H18" s="435"/>
      <c r="I18" s="448" t="s">
        <v>400</v>
      </c>
      <c r="J18" s="447" t="s">
        <v>379</v>
      </c>
      <c r="K18" s="15" t="s">
        <v>36</v>
      </c>
      <c r="L18" s="80" t="s">
        <v>271</v>
      </c>
      <c r="M18" s="80" t="s">
        <v>271</v>
      </c>
      <c r="N18" s="80" t="s">
        <v>271</v>
      </c>
      <c r="O18" s="80" t="s">
        <v>271</v>
      </c>
      <c r="P18" s="17">
        <f>SUM(L18:L18)*J18</f>
        <v>0</v>
      </c>
      <c r="Q18" s="17">
        <f>SUM(M18:M18)*J18</f>
        <v>0</v>
      </c>
      <c r="R18" s="17">
        <f>SUM(N18:N18)*J18</f>
        <v>0</v>
      </c>
      <c r="S18" s="17">
        <f>SUM(O18:O18)*J18</f>
        <v>0</v>
      </c>
      <c r="T18" s="17">
        <f t="shared" si="0"/>
        <v>0</v>
      </c>
      <c r="U18" s="458">
        <f>+P19+P21+P23</f>
        <v>0</v>
      </c>
      <c r="V18" s="458">
        <f>+Q19+Q21+Q23</f>
        <v>0</v>
      </c>
      <c r="W18" s="458">
        <f>+R19+R21+R23</f>
        <v>0</v>
      </c>
      <c r="X18" s="458">
        <f>+S19+S21+S23</f>
        <v>0</v>
      </c>
      <c r="Y18" s="458">
        <f>MAX(U18:X23)</f>
        <v>0</v>
      </c>
      <c r="Z18" s="451"/>
      <c r="AA18" s="469"/>
      <c r="AB18" s="244" t="str">
        <f>+IF(N19&gt;N18,"SUPERADA",IF(N19=N18,"EQUILIBRADA",IF(N19&lt;N18,"PARA MEJORAR")))</f>
        <v>PARA MEJORAR</v>
      </c>
      <c r="AC18" s="466" t="str">
        <f>IF(COUNTIF(AB18:AB23,"PARA MEJORAR")&gt;=1,"PARA MEJORAR","BIEN")</f>
        <v>PARA MEJORAR</v>
      </c>
      <c r="AD18" s="466" t="str">
        <f>IF(COUNTIF(AC18:AC23,"PARA MEJORAR")&gt;=1,"PARA MEJORAR","BIEN")</f>
        <v>PARA MEJORAR</v>
      </c>
      <c r="AE18" s="467"/>
      <c r="AF18" s="446"/>
      <c r="AG18" s="465"/>
    </row>
    <row r="19" spans="1:33" ht="30" customHeight="1" x14ac:dyDescent="0.2">
      <c r="A19" s="445"/>
      <c r="B19" s="455"/>
      <c r="C19" s="430"/>
      <c r="D19" s="430"/>
      <c r="E19" s="430"/>
      <c r="F19" s="280"/>
      <c r="G19" s="459"/>
      <c r="H19" s="435"/>
      <c r="I19" s="448"/>
      <c r="J19" s="447"/>
      <c r="K19" s="18" t="s">
        <v>37</v>
      </c>
      <c r="L19" s="81" t="s">
        <v>270</v>
      </c>
      <c r="M19" s="81" t="s">
        <v>270</v>
      </c>
      <c r="N19" s="81" t="s">
        <v>270</v>
      </c>
      <c r="O19" s="81" t="s">
        <v>270</v>
      </c>
      <c r="P19" s="20">
        <f>SUM(L19:L19)*J18</f>
        <v>0</v>
      </c>
      <c r="Q19" s="20">
        <f>SUM(M19:M19)*J18</f>
        <v>0</v>
      </c>
      <c r="R19" s="20">
        <f>SUM(N19:N19)*J18</f>
        <v>0</v>
      </c>
      <c r="S19" s="20">
        <f>SUM(O19:O19)*J18</f>
        <v>0</v>
      </c>
      <c r="T19" s="20">
        <f t="shared" si="0"/>
        <v>0</v>
      </c>
      <c r="U19" s="458"/>
      <c r="V19" s="458"/>
      <c r="W19" s="458"/>
      <c r="X19" s="458"/>
      <c r="Y19" s="458"/>
      <c r="Z19" s="451"/>
      <c r="AA19" s="469"/>
      <c r="AB19" s="244"/>
      <c r="AC19" s="466"/>
      <c r="AD19" s="466"/>
      <c r="AE19" s="467"/>
      <c r="AF19" s="446"/>
      <c r="AG19" s="465"/>
    </row>
    <row r="20" spans="1:33" ht="30" customHeight="1" x14ac:dyDescent="0.2">
      <c r="A20" s="445"/>
      <c r="B20" s="455"/>
      <c r="C20" s="430"/>
      <c r="D20" s="430"/>
      <c r="E20" s="430"/>
      <c r="F20" s="280"/>
      <c r="G20" s="459"/>
      <c r="H20" s="435"/>
      <c r="I20" s="448" t="s">
        <v>399</v>
      </c>
      <c r="J20" s="447" t="s">
        <v>379</v>
      </c>
      <c r="K20" s="15" t="s">
        <v>36</v>
      </c>
      <c r="L20" s="80" t="s">
        <v>271</v>
      </c>
      <c r="M20" s="80" t="s">
        <v>271</v>
      </c>
      <c r="N20" s="80" t="s">
        <v>271</v>
      </c>
      <c r="O20" s="80" t="s">
        <v>271</v>
      </c>
      <c r="P20" s="17">
        <f>SUM(L20:L20)*J20</f>
        <v>0</v>
      </c>
      <c r="Q20" s="17">
        <f>SUM(M20:M20)*J20</f>
        <v>0</v>
      </c>
      <c r="R20" s="17">
        <f>SUM(N20:N20)*J20</f>
        <v>0</v>
      </c>
      <c r="S20" s="17">
        <f>SUM(O20:O20)*J20</f>
        <v>0</v>
      </c>
      <c r="T20" s="17">
        <f t="shared" si="0"/>
        <v>0</v>
      </c>
      <c r="U20" s="458"/>
      <c r="V20" s="458"/>
      <c r="W20" s="458"/>
      <c r="X20" s="458"/>
      <c r="Y20" s="458"/>
      <c r="Z20" s="451"/>
      <c r="AA20" s="469"/>
      <c r="AB20" s="244" t="str">
        <f>+IF(N21&gt;N20,"SUPERADA",IF(N21=N20,"EQUILIBRADA",IF(N21&lt;N20,"PARA MEJORAR")))</f>
        <v>PARA MEJORAR</v>
      </c>
      <c r="AC20" s="466"/>
      <c r="AD20" s="466"/>
      <c r="AE20" s="467"/>
      <c r="AF20" s="446"/>
      <c r="AG20" s="465"/>
    </row>
    <row r="21" spans="1:33" ht="30" customHeight="1" x14ac:dyDescent="0.2">
      <c r="A21" s="445"/>
      <c r="B21" s="455"/>
      <c r="C21" s="430"/>
      <c r="D21" s="430"/>
      <c r="E21" s="430"/>
      <c r="F21" s="280"/>
      <c r="G21" s="459"/>
      <c r="H21" s="435"/>
      <c r="I21" s="448"/>
      <c r="J21" s="447"/>
      <c r="K21" s="18" t="s">
        <v>37</v>
      </c>
      <c r="L21" s="81" t="s">
        <v>270</v>
      </c>
      <c r="M21" s="81" t="s">
        <v>270</v>
      </c>
      <c r="N21" s="81" t="s">
        <v>270</v>
      </c>
      <c r="O21" s="81" t="s">
        <v>270</v>
      </c>
      <c r="P21" s="20">
        <f>SUM(L21:L21)*J20</f>
        <v>0</v>
      </c>
      <c r="Q21" s="20">
        <f>SUM(M21:M21)*J20</f>
        <v>0</v>
      </c>
      <c r="R21" s="20">
        <f>SUM(N21:N21)*J20</f>
        <v>0</v>
      </c>
      <c r="S21" s="20">
        <f>SUM(O21:O21)*J20</f>
        <v>0</v>
      </c>
      <c r="T21" s="20">
        <f t="shared" si="0"/>
        <v>0</v>
      </c>
      <c r="U21" s="458"/>
      <c r="V21" s="458"/>
      <c r="W21" s="458"/>
      <c r="X21" s="458"/>
      <c r="Y21" s="458"/>
      <c r="Z21" s="451"/>
      <c r="AA21" s="469"/>
      <c r="AB21" s="244"/>
      <c r="AC21" s="466"/>
      <c r="AD21" s="466"/>
      <c r="AE21" s="467"/>
      <c r="AF21" s="446"/>
      <c r="AG21" s="465"/>
    </row>
    <row r="22" spans="1:33" ht="30" customHeight="1" x14ac:dyDescent="0.2">
      <c r="A22" s="445"/>
      <c r="B22" s="455"/>
      <c r="C22" s="430"/>
      <c r="D22" s="430"/>
      <c r="E22" s="430"/>
      <c r="F22" s="280"/>
      <c r="G22" s="459"/>
      <c r="H22" s="435"/>
      <c r="I22" s="448" t="s">
        <v>398</v>
      </c>
      <c r="J22" s="447" t="s">
        <v>391</v>
      </c>
      <c r="K22" s="15" t="s">
        <v>36</v>
      </c>
      <c r="L22" s="80" t="s">
        <v>390</v>
      </c>
      <c r="M22" s="80" t="s">
        <v>351</v>
      </c>
      <c r="N22" s="80" t="s">
        <v>370</v>
      </c>
      <c r="O22" s="80" t="s">
        <v>271</v>
      </c>
      <c r="P22" s="17">
        <f>SUM(L22:L22)*J22</f>
        <v>0</v>
      </c>
      <c r="Q22" s="17">
        <f>SUM(M22:M22)*J22</f>
        <v>0</v>
      </c>
      <c r="R22" s="17">
        <f>SUM(N22:N22)*J22</f>
        <v>0</v>
      </c>
      <c r="S22" s="17">
        <f>SUM(O22:O22)*J22</f>
        <v>0</v>
      </c>
      <c r="T22" s="17">
        <f t="shared" si="0"/>
        <v>0</v>
      </c>
      <c r="U22" s="458"/>
      <c r="V22" s="458"/>
      <c r="W22" s="458"/>
      <c r="X22" s="458"/>
      <c r="Y22" s="458"/>
      <c r="Z22" s="451"/>
      <c r="AA22" s="469"/>
      <c r="AB22" s="244" t="str">
        <f>+IF(N23&gt;N22,"SUPERADA",IF(N23=N22,"EQUILIBRADA",IF(N23&lt;N22,"PARA MEJORAR")))</f>
        <v>PARA MEJORAR</v>
      </c>
      <c r="AC22" s="466"/>
      <c r="AD22" s="466"/>
      <c r="AE22" s="467"/>
      <c r="AF22" s="446"/>
      <c r="AG22" s="465"/>
    </row>
    <row r="23" spans="1:33" ht="30" customHeight="1" x14ac:dyDescent="0.2">
      <c r="A23" s="445"/>
      <c r="B23" s="455"/>
      <c r="C23" s="430"/>
      <c r="D23" s="430"/>
      <c r="E23" s="430"/>
      <c r="F23" s="280"/>
      <c r="G23" s="459"/>
      <c r="H23" s="435"/>
      <c r="I23" s="448"/>
      <c r="J23" s="447"/>
      <c r="K23" s="18" t="s">
        <v>37</v>
      </c>
      <c r="L23" s="81" t="s">
        <v>270</v>
      </c>
      <c r="M23" s="81" t="s">
        <v>270</v>
      </c>
      <c r="N23" s="81" t="s">
        <v>270</v>
      </c>
      <c r="O23" s="81" t="s">
        <v>270</v>
      </c>
      <c r="P23" s="20">
        <f>SUM(L23:L23)*J22</f>
        <v>0</v>
      </c>
      <c r="Q23" s="20">
        <f>SUM(M23:M23)*J22</f>
        <v>0</v>
      </c>
      <c r="R23" s="20">
        <f>SUM(N23:N23)*J22</f>
        <v>0</v>
      </c>
      <c r="S23" s="20">
        <f>SUM(O23:O23)*J22</f>
        <v>0</v>
      </c>
      <c r="T23" s="20">
        <f t="shared" si="0"/>
        <v>0</v>
      </c>
      <c r="U23" s="458"/>
      <c r="V23" s="458"/>
      <c r="W23" s="458"/>
      <c r="X23" s="458"/>
      <c r="Y23" s="458"/>
      <c r="Z23" s="451"/>
      <c r="AA23" s="469"/>
      <c r="AB23" s="244"/>
      <c r="AC23" s="466"/>
      <c r="AD23" s="466"/>
      <c r="AE23" s="467"/>
      <c r="AF23" s="446"/>
      <c r="AG23" s="465"/>
    </row>
    <row r="24" spans="1:33" ht="30" customHeight="1" x14ac:dyDescent="0.2">
      <c r="A24" s="445"/>
      <c r="B24" s="455"/>
      <c r="C24" s="430"/>
      <c r="D24" s="430"/>
      <c r="E24" s="430" t="s">
        <v>397</v>
      </c>
      <c r="F24" s="280" t="s">
        <v>396</v>
      </c>
      <c r="G24" s="459" t="s">
        <v>395</v>
      </c>
      <c r="H24" s="435"/>
      <c r="I24" s="448" t="s">
        <v>394</v>
      </c>
      <c r="J24" s="447" t="s">
        <v>379</v>
      </c>
      <c r="K24" s="15" t="s">
        <v>36</v>
      </c>
      <c r="L24" s="80" t="s">
        <v>271</v>
      </c>
      <c r="M24" s="80" t="s">
        <v>271</v>
      </c>
      <c r="N24" s="80" t="s">
        <v>271</v>
      </c>
      <c r="O24" s="80" t="s">
        <v>271</v>
      </c>
      <c r="P24" s="17">
        <f>SUM(L24:L24)*J24</f>
        <v>0</v>
      </c>
      <c r="Q24" s="17">
        <f>SUM(M24:M24)*J24</f>
        <v>0</v>
      </c>
      <c r="R24" s="17">
        <f>SUM(N24:N24)*J24</f>
        <v>0</v>
      </c>
      <c r="S24" s="17">
        <f>SUM(O24:O24)*J24</f>
        <v>0</v>
      </c>
      <c r="T24" s="17">
        <f t="shared" si="0"/>
        <v>0</v>
      </c>
      <c r="U24" s="458">
        <f>+P25+P27+P29</f>
        <v>0</v>
      </c>
      <c r="V24" s="458">
        <f>+Q25+Q27+Q29</f>
        <v>0</v>
      </c>
      <c r="W24" s="458">
        <f>+R25+R27+R29</f>
        <v>0</v>
      </c>
      <c r="X24" s="458">
        <f>+S25+S27+S29</f>
        <v>0</v>
      </c>
      <c r="Y24" s="458">
        <f>MAX(U24:X29)</f>
        <v>0</v>
      </c>
      <c r="Z24" s="451"/>
      <c r="AA24" s="469"/>
      <c r="AB24" s="244" t="str">
        <f>+IF(N25&gt;N24,"SUPERADA",IF(N25=N24,"EQUILIBRADA",IF(N25&lt;N24,"PARA MEJORAR")))</f>
        <v>PARA MEJORAR</v>
      </c>
      <c r="AC24" s="466" t="str">
        <f>IF(COUNTIF(AB24:AB29,"PARA MEJORAR")&gt;=1,"PARA MEJORAR","BIEN")</f>
        <v>PARA MEJORAR</v>
      </c>
      <c r="AD24" s="466" t="str">
        <f>IF(COUNTIF(AC24:AC29,"PARA MEJORAR")&gt;=1,"PARA MEJORAR","BIEN")</f>
        <v>PARA MEJORAR</v>
      </c>
      <c r="AE24" s="467"/>
      <c r="AF24" s="446"/>
      <c r="AG24" s="465"/>
    </row>
    <row r="25" spans="1:33" ht="30" customHeight="1" x14ac:dyDescent="0.2">
      <c r="A25" s="445"/>
      <c r="B25" s="455"/>
      <c r="C25" s="430"/>
      <c r="D25" s="430"/>
      <c r="E25" s="430"/>
      <c r="F25" s="280"/>
      <c r="G25" s="459"/>
      <c r="H25" s="435"/>
      <c r="I25" s="448"/>
      <c r="J25" s="447"/>
      <c r="K25" s="18" t="s">
        <v>37</v>
      </c>
      <c r="L25" s="81" t="s">
        <v>270</v>
      </c>
      <c r="M25" s="81" t="s">
        <v>270</v>
      </c>
      <c r="N25" s="81" t="s">
        <v>270</v>
      </c>
      <c r="O25" s="81" t="s">
        <v>270</v>
      </c>
      <c r="P25" s="20">
        <f>SUM(L25:L25)*J24</f>
        <v>0</v>
      </c>
      <c r="Q25" s="20">
        <f>SUM(M25:M25)*J24</f>
        <v>0</v>
      </c>
      <c r="R25" s="20">
        <f>SUM(N25:N25)*J24</f>
        <v>0</v>
      </c>
      <c r="S25" s="20">
        <f>SUM(O25:O25)*J24</f>
        <v>0</v>
      </c>
      <c r="T25" s="20">
        <f t="shared" si="0"/>
        <v>0</v>
      </c>
      <c r="U25" s="458"/>
      <c r="V25" s="458"/>
      <c r="W25" s="458"/>
      <c r="X25" s="458"/>
      <c r="Y25" s="458"/>
      <c r="Z25" s="451"/>
      <c r="AA25" s="469"/>
      <c r="AB25" s="244"/>
      <c r="AC25" s="466"/>
      <c r="AD25" s="466"/>
      <c r="AE25" s="467"/>
      <c r="AF25" s="446"/>
      <c r="AG25" s="465"/>
    </row>
    <row r="26" spans="1:33" ht="30" customHeight="1" x14ac:dyDescent="0.2">
      <c r="A26" s="445"/>
      <c r="B26" s="455"/>
      <c r="C26" s="430"/>
      <c r="D26" s="430"/>
      <c r="E26" s="430"/>
      <c r="F26" s="280"/>
      <c r="G26" s="459"/>
      <c r="H26" s="435"/>
      <c r="I26" s="448" t="s">
        <v>393</v>
      </c>
      <c r="J26" s="447" t="s">
        <v>379</v>
      </c>
      <c r="K26" s="15" t="s">
        <v>36</v>
      </c>
      <c r="L26" s="80" t="s">
        <v>271</v>
      </c>
      <c r="M26" s="80" t="s">
        <v>271</v>
      </c>
      <c r="N26" s="80" t="s">
        <v>271</v>
      </c>
      <c r="O26" s="80" t="s">
        <v>271</v>
      </c>
      <c r="P26" s="17">
        <f>SUM(L26:L26)*J26</f>
        <v>0</v>
      </c>
      <c r="Q26" s="17">
        <f>SUM(M26:M26)*J26</f>
        <v>0</v>
      </c>
      <c r="R26" s="17">
        <f>SUM(N26:N26)*J26</f>
        <v>0</v>
      </c>
      <c r="S26" s="17">
        <f>SUM(O26:O26)*J26</f>
        <v>0</v>
      </c>
      <c r="T26" s="17">
        <f t="shared" si="0"/>
        <v>0</v>
      </c>
      <c r="U26" s="458"/>
      <c r="V26" s="458"/>
      <c r="W26" s="458"/>
      <c r="X26" s="458"/>
      <c r="Y26" s="458"/>
      <c r="Z26" s="451"/>
      <c r="AA26" s="469"/>
      <c r="AB26" s="244" t="str">
        <f>+IF(N27&gt;N26,"SUPERADA",IF(N27=N26,"EQUILIBRADA",IF(N27&lt;N26,"PARA MEJORAR")))</f>
        <v>PARA MEJORAR</v>
      </c>
      <c r="AC26" s="466"/>
      <c r="AD26" s="466"/>
      <c r="AE26" s="467"/>
      <c r="AF26" s="446"/>
      <c r="AG26" s="465"/>
    </row>
    <row r="27" spans="1:33" ht="30" customHeight="1" x14ac:dyDescent="0.2">
      <c r="A27" s="445"/>
      <c r="B27" s="455"/>
      <c r="C27" s="430"/>
      <c r="D27" s="430"/>
      <c r="E27" s="430"/>
      <c r="F27" s="280"/>
      <c r="G27" s="459"/>
      <c r="H27" s="435"/>
      <c r="I27" s="448"/>
      <c r="J27" s="447"/>
      <c r="K27" s="18" t="s">
        <v>37</v>
      </c>
      <c r="L27" s="81" t="s">
        <v>270</v>
      </c>
      <c r="M27" s="81" t="s">
        <v>270</v>
      </c>
      <c r="N27" s="81" t="s">
        <v>270</v>
      </c>
      <c r="O27" s="81" t="s">
        <v>270</v>
      </c>
      <c r="P27" s="20">
        <f>SUM(L27:L27)*J26</f>
        <v>0</v>
      </c>
      <c r="Q27" s="20">
        <f>SUM(M27:M27)*J26</f>
        <v>0</v>
      </c>
      <c r="R27" s="20">
        <f>SUM(N27:N27)*J26</f>
        <v>0</v>
      </c>
      <c r="S27" s="20">
        <f>SUM(O27:O27)*J26</f>
        <v>0</v>
      </c>
      <c r="T27" s="20">
        <f t="shared" si="0"/>
        <v>0</v>
      </c>
      <c r="U27" s="458"/>
      <c r="V27" s="458"/>
      <c r="W27" s="458"/>
      <c r="X27" s="458"/>
      <c r="Y27" s="458"/>
      <c r="Z27" s="451"/>
      <c r="AA27" s="469"/>
      <c r="AB27" s="244"/>
      <c r="AC27" s="466"/>
      <c r="AD27" s="466"/>
      <c r="AE27" s="467"/>
      <c r="AF27" s="446"/>
      <c r="AG27" s="465"/>
    </row>
    <row r="28" spans="1:33" ht="30" customHeight="1" x14ac:dyDescent="0.2">
      <c r="A28" s="445"/>
      <c r="B28" s="455"/>
      <c r="C28" s="430"/>
      <c r="D28" s="430"/>
      <c r="E28" s="430"/>
      <c r="F28" s="280"/>
      <c r="G28" s="459"/>
      <c r="H28" s="435"/>
      <c r="I28" s="448" t="s">
        <v>392</v>
      </c>
      <c r="J28" s="447" t="s">
        <v>391</v>
      </c>
      <c r="K28" s="15" t="s">
        <v>36</v>
      </c>
      <c r="L28" s="80" t="s">
        <v>390</v>
      </c>
      <c r="M28" s="80" t="s">
        <v>351</v>
      </c>
      <c r="N28" s="80" t="s">
        <v>370</v>
      </c>
      <c r="O28" s="80" t="s">
        <v>271</v>
      </c>
      <c r="P28" s="17">
        <f>SUM(L28:L28)*J28</f>
        <v>0</v>
      </c>
      <c r="Q28" s="17">
        <f>SUM(M28:M28)*J28</f>
        <v>0</v>
      </c>
      <c r="R28" s="17">
        <f>SUM(N28:N28)*J28</f>
        <v>0</v>
      </c>
      <c r="S28" s="17">
        <f>SUM(O28:O28)*J28</f>
        <v>0</v>
      </c>
      <c r="T28" s="17">
        <f t="shared" si="0"/>
        <v>0</v>
      </c>
      <c r="U28" s="458"/>
      <c r="V28" s="458"/>
      <c r="W28" s="458"/>
      <c r="X28" s="458"/>
      <c r="Y28" s="458"/>
      <c r="Z28" s="451"/>
      <c r="AA28" s="469"/>
      <c r="AB28" s="244" t="str">
        <f>+IF(N29&gt;N28,"SUPERADA",IF(N29=N28,"EQUILIBRADA",IF(N29&lt;N28,"PARA MEJORAR")))</f>
        <v>PARA MEJORAR</v>
      </c>
      <c r="AC28" s="466"/>
      <c r="AD28" s="466"/>
      <c r="AE28" s="467"/>
      <c r="AF28" s="446"/>
      <c r="AG28" s="465"/>
    </row>
    <row r="29" spans="1:33" ht="30" customHeight="1" x14ac:dyDescent="0.2">
      <c r="A29" s="445"/>
      <c r="B29" s="455"/>
      <c r="C29" s="430"/>
      <c r="D29" s="430"/>
      <c r="E29" s="430"/>
      <c r="F29" s="280"/>
      <c r="G29" s="459"/>
      <c r="H29" s="435"/>
      <c r="I29" s="448"/>
      <c r="J29" s="447"/>
      <c r="K29" s="18" t="s">
        <v>37</v>
      </c>
      <c r="L29" s="81" t="s">
        <v>270</v>
      </c>
      <c r="M29" s="81" t="s">
        <v>270</v>
      </c>
      <c r="N29" s="81" t="s">
        <v>270</v>
      </c>
      <c r="O29" s="81" t="s">
        <v>270</v>
      </c>
      <c r="P29" s="20">
        <f>SUM(L29:L29)*J28</f>
        <v>0</v>
      </c>
      <c r="Q29" s="20">
        <f>SUM(M29:M29)*J28</f>
        <v>0</v>
      </c>
      <c r="R29" s="20">
        <f>SUM(N29:N29)*J28</f>
        <v>0</v>
      </c>
      <c r="S29" s="20">
        <f>SUM(O29:O29)*J28</f>
        <v>0</v>
      </c>
      <c r="T29" s="20">
        <f t="shared" si="0"/>
        <v>0</v>
      </c>
      <c r="U29" s="458"/>
      <c r="V29" s="458"/>
      <c r="W29" s="458"/>
      <c r="X29" s="458"/>
      <c r="Y29" s="458"/>
      <c r="Z29" s="451"/>
      <c r="AA29" s="469"/>
      <c r="AB29" s="244"/>
      <c r="AC29" s="466"/>
      <c r="AD29" s="466"/>
      <c r="AE29" s="467"/>
      <c r="AF29" s="446"/>
      <c r="AG29" s="465"/>
    </row>
    <row r="30" spans="1:33" ht="30" customHeight="1" x14ac:dyDescent="0.2">
      <c r="A30" s="445" t="s">
        <v>389</v>
      </c>
      <c r="B30" s="455"/>
      <c r="C30" s="430" t="s">
        <v>388</v>
      </c>
      <c r="D30" s="280" t="s">
        <v>387</v>
      </c>
      <c r="E30" s="430" t="s">
        <v>386</v>
      </c>
      <c r="F30" s="430" t="s">
        <v>385</v>
      </c>
      <c r="G30" s="459" t="s">
        <v>699</v>
      </c>
      <c r="H30" s="435"/>
      <c r="I30" s="448" t="s">
        <v>384</v>
      </c>
      <c r="J30" s="447" t="s">
        <v>354</v>
      </c>
      <c r="K30" s="15" t="s">
        <v>36</v>
      </c>
      <c r="L30" s="80" t="s">
        <v>381</v>
      </c>
      <c r="M30" s="80" t="s">
        <v>351</v>
      </c>
      <c r="N30" s="80" t="s">
        <v>370</v>
      </c>
      <c r="O30" s="80" t="s">
        <v>271</v>
      </c>
      <c r="P30" s="17">
        <f>SUM(L30:L30)*J30</f>
        <v>0</v>
      </c>
      <c r="Q30" s="17">
        <f>SUM(M30:M30)*J30</f>
        <v>0</v>
      </c>
      <c r="R30" s="17">
        <f>SUM(N30:N30)*J30</f>
        <v>0</v>
      </c>
      <c r="S30" s="17">
        <f>SUM(O30:O30)*J30</f>
        <v>0</v>
      </c>
      <c r="T30" s="17">
        <f t="shared" si="0"/>
        <v>0</v>
      </c>
      <c r="U30" s="458">
        <f>+P31+P33+P35+P37</f>
        <v>0</v>
      </c>
      <c r="V30" s="458">
        <f>+Q31+Q33+Q35+Q37</f>
        <v>0</v>
      </c>
      <c r="W30" s="458">
        <f>+R31+R33+R35+R37</f>
        <v>0</v>
      </c>
      <c r="X30" s="458">
        <f>+S31+S33+S35+S37</f>
        <v>0</v>
      </c>
      <c r="Y30" s="458">
        <f>MAX(U30:X37)</f>
        <v>0</v>
      </c>
      <c r="Z30" s="451"/>
      <c r="AA30" s="469"/>
      <c r="AB30" s="244" t="str">
        <f>+IF(N31&gt;N30,"SUPERADA",IF(N31=N30,"EQUILIBRADA",IF(N31&lt;N30,"PARA MEJORAR")))</f>
        <v>PARA MEJORAR</v>
      </c>
      <c r="AC30" s="466" t="str">
        <f>IF(COUNTIF(AB30:AB37,"PARA MEJORAR")&gt;=1,"PARA MEJORAR","BIEN")</f>
        <v>PARA MEJORAR</v>
      </c>
      <c r="AD30" s="466" t="str">
        <f>IF(COUNTIF(AC30:AC37,"PARA MEJORAR")&gt;=1,"PARA MEJORAR","BIEN")</f>
        <v>PARA MEJORAR</v>
      </c>
      <c r="AE30" s="467"/>
      <c r="AF30" s="446"/>
      <c r="AG30" s="465"/>
    </row>
    <row r="31" spans="1:33" ht="30" customHeight="1" x14ac:dyDescent="0.2">
      <c r="A31" s="445"/>
      <c r="B31" s="455"/>
      <c r="C31" s="430"/>
      <c r="D31" s="280"/>
      <c r="E31" s="430"/>
      <c r="F31" s="430"/>
      <c r="G31" s="459"/>
      <c r="H31" s="435"/>
      <c r="I31" s="448"/>
      <c r="J31" s="447"/>
      <c r="K31" s="18" t="s">
        <v>37</v>
      </c>
      <c r="L31" s="81" t="s">
        <v>270</v>
      </c>
      <c r="M31" s="81" t="s">
        <v>270</v>
      </c>
      <c r="N31" s="81" t="s">
        <v>270</v>
      </c>
      <c r="O31" s="81" t="s">
        <v>270</v>
      </c>
      <c r="P31" s="20">
        <f>SUM(L31:L31)*J30</f>
        <v>0</v>
      </c>
      <c r="Q31" s="20">
        <f>SUM(M31:M31)*J30</f>
        <v>0</v>
      </c>
      <c r="R31" s="20">
        <f>SUM(N31:N31)*J30</f>
        <v>0</v>
      </c>
      <c r="S31" s="20">
        <f>SUM(O31:O31)*J30</f>
        <v>0</v>
      </c>
      <c r="T31" s="20">
        <f t="shared" si="0"/>
        <v>0</v>
      </c>
      <c r="U31" s="458"/>
      <c r="V31" s="458"/>
      <c r="W31" s="458"/>
      <c r="X31" s="458"/>
      <c r="Y31" s="458"/>
      <c r="Z31" s="451"/>
      <c r="AA31" s="469"/>
      <c r="AB31" s="244"/>
      <c r="AC31" s="466"/>
      <c r="AD31" s="466"/>
      <c r="AE31" s="467"/>
      <c r="AF31" s="446"/>
      <c r="AG31" s="465"/>
    </row>
    <row r="32" spans="1:33" ht="30" customHeight="1" x14ac:dyDescent="0.2">
      <c r="A32" s="445"/>
      <c r="B32" s="455"/>
      <c r="C32" s="430"/>
      <c r="D32" s="280"/>
      <c r="E32" s="430"/>
      <c r="F32" s="430"/>
      <c r="G32" s="459" t="s">
        <v>700</v>
      </c>
      <c r="H32" s="435"/>
      <c r="I32" s="448" t="s">
        <v>383</v>
      </c>
      <c r="J32" s="447" t="s">
        <v>354</v>
      </c>
      <c r="K32" s="15" t="s">
        <v>36</v>
      </c>
      <c r="L32" s="80" t="s">
        <v>381</v>
      </c>
      <c r="M32" s="80" t="s">
        <v>351</v>
      </c>
      <c r="N32" s="80" t="s">
        <v>370</v>
      </c>
      <c r="O32" s="80" t="s">
        <v>271</v>
      </c>
      <c r="P32" s="17">
        <f>SUM(L32:L32)*J32</f>
        <v>0</v>
      </c>
      <c r="Q32" s="17">
        <f>SUM(M32:M32)*J32</f>
        <v>0</v>
      </c>
      <c r="R32" s="17">
        <f>SUM(N32:N32)*J32</f>
        <v>0</v>
      </c>
      <c r="S32" s="17">
        <f>SUM(O32:O32)*J32</f>
        <v>0</v>
      </c>
      <c r="T32" s="17">
        <f t="shared" si="0"/>
        <v>0</v>
      </c>
      <c r="U32" s="458"/>
      <c r="V32" s="458"/>
      <c r="W32" s="458"/>
      <c r="X32" s="458"/>
      <c r="Y32" s="458"/>
      <c r="Z32" s="451"/>
      <c r="AA32" s="469"/>
      <c r="AB32" s="244" t="str">
        <f>+IF(N33&gt;N32,"SUPERADA",IF(N33=N32,"EQUILIBRADA",IF(N33&lt;N32,"PARA MEJORAR")))</f>
        <v>PARA MEJORAR</v>
      </c>
      <c r="AC32" s="466"/>
      <c r="AD32" s="466"/>
      <c r="AE32" s="467"/>
      <c r="AF32" s="446"/>
      <c r="AG32" s="465"/>
    </row>
    <row r="33" spans="1:33" ht="30" customHeight="1" x14ac:dyDescent="0.2">
      <c r="A33" s="445"/>
      <c r="B33" s="455"/>
      <c r="C33" s="430"/>
      <c r="D33" s="280"/>
      <c r="E33" s="430"/>
      <c r="F33" s="430"/>
      <c r="G33" s="459"/>
      <c r="H33" s="435"/>
      <c r="I33" s="448"/>
      <c r="J33" s="447"/>
      <c r="K33" s="18" t="s">
        <v>37</v>
      </c>
      <c r="L33" s="81" t="s">
        <v>270</v>
      </c>
      <c r="M33" s="81" t="s">
        <v>270</v>
      </c>
      <c r="N33" s="81" t="s">
        <v>270</v>
      </c>
      <c r="O33" s="81" t="s">
        <v>270</v>
      </c>
      <c r="P33" s="20">
        <f>SUM(L33:L33)*J32</f>
        <v>0</v>
      </c>
      <c r="Q33" s="20">
        <f>SUM(M33:M33)*J32</f>
        <v>0</v>
      </c>
      <c r="R33" s="20">
        <f>SUM(N33:N33)*J32</f>
        <v>0</v>
      </c>
      <c r="S33" s="20">
        <f>SUM(O33:O33)*J32</f>
        <v>0</v>
      </c>
      <c r="T33" s="20">
        <f t="shared" si="0"/>
        <v>0</v>
      </c>
      <c r="U33" s="458"/>
      <c r="V33" s="458"/>
      <c r="W33" s="458"/>
      <c r="X33" s="458"/>
      <c r="Y33" s="458"/>
      <c r="Z33" s="451"/>
      <c r="AA33" s="469"/>
      <c r="AB33" s="244"/>
      <c r="AC33" s="466"/>
      <c r="AD33" s="466"/>
      <c r="AE33" s="467"/>
      <c r="AF33" s="446"/>
      <c r="AG33" s="465"/>
    </row>
    <row r="34" spans="1:33" ht="30" customHeight="1" x14ac:dyDescent="0.2">
      <c r="A34" s="445"/>
      <c r="B34" s="455"/>
      <c r="C34" s="430"/>
      <c r="D34" s="280"/>
      <c r="E34" s="430"/>
      <c r="F34" s="430"/>
      <c r="G34" s="459" t="s">
        <v>701</v>
      </c>
      <c r="H34" s="435"/>
      <c r="I34" s="448" t="s">
        <v>382</v>
      </c>
      <c r="J34" s="447" t="s">
        <v>354</v>
      </c>
      <c r="K34" s="15" t="s">
        <v>36</v>
      </c>
      <c r="L34" s="80" t="s">
        <v>381</v>
      </c>
      <c r="M34" s="80" t="s">
        <v>351</v>
      </c>
      <c r="N34" s="80" t="s">
        <v>370</v>
      </c>
      <c r="O34" s="80" t="s">
        <v>271</v>
      </c>
      <c r="P34" s="17">
        <f>SUM(L34:L34)*J34</f>
        <v>0</v>
      </c>
      <c r="Q34" s="17">
        <f>SUM(M34:M34)*J34</f>
        <v>0</v>
      </c>
      <c r="R34" s="17">
        <f>SUM(N34:N34)*J34</f>
        <v>0</v>
      </c>
      <c r="S34" s="17">
        <f>SUM(O34:O34)*J34</f>
        <v>0</v>
      </c>
      <c r="T34" s="17">
        <f t="shared" si="0"/>
        <v>0</v>
      </c>
      <c r="U34" s="458"/>
      <c r="V34" s="458"/>
      <c r="W34" s="458"/>
      <c r="X34" s="458"/>
      <c r="Y34" s="458"/>
      <c r="Z34" s="451"/>
      <c r="AA34" s="469"/>
      <c r="AB34" s="244" t="str">
        <f>+IF(N35&gt;N34,"SUPERADA",IF(N35=N34,"EQUILIBRADA",IF(N35&lt;N34,"PARA MEJORAR")))</f>
        <v>PARA MEJORAR</v>
      </c>
      <c r="AC34" s="466"/>
      <c r="AD34" s="466"/>
      <c r="AE34" s="467"/>
      <c r="AF34" s="446"/>
      <c r="AG34" s="465"/>
    </row>
    <row r="35" spans="1:33" ht="30" customHeight="1" x14ac:dyDescent="0.2">
      <c r="A35" s="445"/>
      <c r="B35" s="455"/>
      <c r="C35" s="430"/>
      <c r="D35" s="280"/>
      <c r="E35" s="430"/>
      <c r="F35" s="430"/>
      <c r="G35" s="459"/>
      <c r="H35" s="435"/>
      <c r="I35" s="448"/>
      <c r="J35" s="447"/>
      <c r="K35" s="18" t="s">
        <v>37</v>
      </c>
      <c r="L35" s="81" t="s">
        <v>270</v>
      </c>
      <c r="M35" s="81" t="s">
        <v>270</v>
      </c>
      <c r="N35" s="81" t="s">
        <v>270</v>
      </c>
      <c r="O35" s="81" t="s">
        <v>270</v>
      </c>
      <c r="P35" s="20">
        <f>SUM(L35:L35)*J34</f>
        <v>0</v>
      </c>
      <c r="Q35" s="20">
        <f>SUM(M35:M35)*J34</f>
        <v>0</v>
      </c>
      <c r="R35" s="20">
        <f>SUM(N35:N35)*J34</f>
        <v>0</v>
      </c>
      <c r="S35" s="20">
        <f>SUM(O35:O35)*J34</f>
        <v>0</v>
      </c>
      <c r="T35" s="20">
        <f t="shared" si="0"/>
        <v>0</v>
      </c>
      <c r="U35" s="458"/>
      <c r="V35" s="458"/>
      <c r="W35" s="458"/>
      <c r="X35" s="458"/>
      <c r="Y35" s="458"/>
      <c r="Z35" s="451"/>
      <c r="AA35" s="469"/>
      <c r="AB35" s="244"/>
      <c r="AC35" s="466"/>
      <c r="AD35" s="466"/>
      <c r="AE35" s="467"/>
      <c r="AF35" s="446"/>
      <c r="AG35" s="465"/>
    </row>
    <row r="36" spans="1:33" ht="30" customHeight="1" x14ac:dyDescent="0.2">
      <c r="A36" s="445"/>
      <c r="B36" s="455"/>
      <c r="C36" s="430"/>
      <c r="D36" s="280"/>
      <c r="E36" s="430"/>
      <c r="F36" s="430"/>
      <c r="G36" s="459" t="s">
        <v>702</v>
      </c>
      <c r="H36" s="435"/>
      <c r="I36" s="448" t="s">
        <v>380</v>
      </c>
      <c r="J36" s="447" t="s">
        <v>379</v>
      </c>
      <c r="K36" s="15" t="s">
        <v>36</v>
      </c>
      <c r="L36" s="80" t="s">
        <v>272</v>
      </c>
      <c r="M36" s="80" t="s">
        <v>271</v>
      </c>
      <c r="N36" s="80" t="s">
        <v>271</v>
      </c>
      <c r="O36" s="80" t="s">
        <v>271</v>
      </c>
      <c r="P36" s="17">
        <f>SUM(L36:L36)*J36</f>
        <v>0</v>
      </c>
      <c r="Q36" s="17">
        <f>SUM(M36:M36)*J36</f>
        <v>0</v>
      </c>
      <c r="R36" s="17">
        <f>SUM(N36:N36)*J36</f>
        <v>0</v>
      </c>
      <c r="S36" s="17">
        <f>SUM(O36:O36)*J36</f>
        <v>0</v>
      </c>
      <c r="T36" s="17">
        <f t="shared" si="0"/>
        <v>0</v>
      </c>
      <c r="U36" s="458"/>
      <c r="V36" s="458"/>
      <c r="W36" s="458"/>
      <c r="X36" s="458"/>
      <c r="Y36" s="458"/>
      <c r="Z36" s="451"/>
      <c r="AA36" s="469"/>
      <c r="AB36" s="244" t="str">
        <f>+IF(N37&gt;N36,"SUPERADA",IF(N37=N36,"EQUILIBRADA",IF(N37&lt;N36,"PARA MEJORAR")))</f>
        <v>PARA MEJORAR</v>
      </c>
      <c r="AC36" s="466"/>
      <c r="AD36" s="466"/>
      <c r="AE36" s="467"/>
      <c r="AF36" s="446"/>
      <c r="AG36" s="465"/>
    </row>
    <row r="37" spans="1:33" ht="30" customHeight="1" x14ac:dyDescent="0.2">
      <c r="A37" s="445"/>
      <c r="B37" s="455"/>
      <c r="C37" s="430"/>
      <c r="D37" s="280"/>
      <c r="E37" s="430"/>
      <c r="F37" s="430"/>
      <c r="G37" s="459"/>
      <c r="H37" s="435"/>
      <c r="I37" s="448"/>
      <c r="J37" s="447"/>
      <c r="K37" s="18" t="s">
        <v>37</v>
      </c>
      <c r="L37" s="81" t="s">
        <v>270</v>
      </c>
      <c r="M37" s="81" t="s">
        <v>270</v>
      </c>
      <c r="N37" s="81" t="s">
        <v>270</v>
      </c>
      <c r="O37" s="81" t="s">
        <v>270</v>
      </c>
      <c r="P37" s="20">
        <f>SUM(L37:L37)*J36</f>
        <v>0</v>
      </c>
      <c r="Q37" s="20">
        <f>SUM(M37:M37)*J36</f>
        <v>0</v>
      </c>
      <c r="R37" s="20">
        <f>SUM(N37:N37)*J36</f>
        <v>0</v>
      </c>
      <c r="S37" s="20">
        <f>SUM(O37:O37)*J36</f>
        <v>0</v>
      </c>
      <c r="T37" s="20">
        <f t="shared" si="0"/>
        <v>0</v>
      </c>
      <c r="U37" s="458"/>
      <c r="V37" s="458"/>
      <c r="W37" s="458"/>
      <c r="X37" s="458"/>
      <c r="Y37" s="458"/>
      <c r="Z37" s="451"/>
      <c r="AA37" s="469"/>
      <c r="AB37" s="244"/>
      <c r="AC37" s="466"/>
      <c r="AD37" s="466"/>
      <c r="AE37" s="467"/>
      <c r="AF37" s="446"/>
      <c r="AG37" s="465"/>
    </row>
    <row r="38" spans="1:33" ht="30" customHeight="1" x14ac:dyDescent="0.2">
      <c r="A38" s="445" t="s">
        <v>378</v>
      </c>
      <c r="B38" s="455"/>
      <c r="C38" s="430" t="s">
        <v>377</v>
      </c>
      <c r="D38" s="280" t="s">
        <v>376</v>
      </c>
      <c r="E38" s="430" t="s">
        <v>375</v>
      </c>
      <c r="F38" s="470" t="s">
        <v>374</v>
      </c>
      <c r="G38" s="454" t="s">
        <v>356</v>
      </c>
      <c r="H38" s="435"/>
      <c r="I38" s="448" t="s">
        <v>373</v>
      </c>
      <c r="J38" s="281" t="s">
        <v>354</v>
      </c>
      <c r="K38" s="15" t="s">
        <v>36</v>
      </c>
      <c r="L38" s="80" t="s">
        <v>271</v>
      </c>
      <c r="M38" s="80" t="s">
        <v>271</v>
      </c>
      <c r="N38" s="80" t="s">
        <v>271</v>
      </c>
      <c r="O38" s="80" t="s">
        <v>271</v>
      </c>
      <c r="P38" s="17">
        <f>SUM(L38:L38)*J38</f>
        <v>0</v>
      </c>
      <c r="Q38" s="17">
        <f>SUM(M38:M38)*J38</f>
        <v>0</v>
      </c>
      <c r="R38" s="17">
        <f>SUM(N38:N38)*J38</f>
        <v>0</v>
      </c>
      <c r="S38" s="17">
        <f>SUM(O38:O38)*J38</f>
        <v>0</v>
      </c>
      <c r="T38" s="17">
        <f t="shared" si="0"/>
        <v>0</v>
      </c>
      <c r="U38" s="458">
        <f>+P39+P41+P43+P45</f>
        <v>0</v>
      </c>
      <c r="V38" s="458">
        <f>+Q39+Q41+Q43+Q45</f>
        <v>0</v>
      </c>
      <c r="W38" s="458">
        <f>+R39+R41+R43+R45</f>
        <v>0</v>
      </c>
      <c r="X38" s="458">
        <f>+S39+S41+S43+S45</f>
        <v>0</v>
      </c>
      <c r="Y38" s="458">
        <f>MAX(U38:X45)</f>
        <v>0</v>
      </c>
      <c r="Z38" s="451"/>
      <c r="AA38" s="469" t="s">
        <v>372</v>
      </c>
      <c r="AB38" s="244" t="str">
        <f>+IF(N39&gt;N38,"SUPERADA",IF(N39=N38,"EQUILIBRADA",IF(N39&lt;N38,"PARA MEJORAR")))</f>
        <v>PARA MEJORAR</v>
      </c>
      <c r="AC38" s="466" t="str">
        <f>IF(COUNTIF(AB38:AB45,"PARA MEJORAR")&gt;=1,"PARA MEJORAR","BIEN")</f>
        <v>PARA MEJORAR</v>
      </c>
      <c r="AD38" s="466" t="str">
        <f>IF(COUNTIF(AC38:AC71,"PARA MEJORAR")&gt;=1,"PARA MEJORAR","BIEN")</f>
        <v>PARA MEJORAR</v>
      </c>
      <c r="AE38" s="467"/>
      <c r="AF38" s="446"/>
      <c r="AG38" s="465"/>
    </row>
    <row r="39" spans="1:33" ht="30" customHeight="1" x14ac:dyDescent="0.2">
      <c r="A39" s="445"/>
      <c r="B39" s="455"/>
      <c r="C39" s="430"/>
      <c r="D39" s="280"/>
      <c r="E39" s="430"/>
      <c r="F39" s="470"/>
      <c r="G39" s="454"/>
      <c r="H39" s="435"/>
      <c r="I39" s="448"/>
      <c r="J39" s="281"/>
      <c r="K39" s="82" t="s">
        <v>37</v>
      </c>
      <c r="L39" s="81" t="s">
        <v>270</v>
      </c>
      <c r="M39" s="81" t="s">
        <v>270</v>
      </c>
      <c r="N39" s="81" t="s">
        <v>270</v>
      </c>
      <c r="O39" s="81" t="s">
        <v>270</v>
      </c>
      <c r="P39" s="20">
        <f>SUM(L39:L39)*J38</f>
        <v>0</v>
      </c>
      <c r="Q39" s="20">
        <f>SUM(M39:M39)*J38</f>
        <v>0</v>
      </c>
      <c r="R39" s="20">
        <f>SUM(N39:N39)*J38</f>
        <v>0</v>
      </c>
      <c r="S39" s="20">
        <f>SUM(O39:O39)*J38</f>
        <v>0</v>
      </c>
      <c r="T39" s="20">
        <f t="shared" si="0"/>
        <v>0</v>
      </c>
      <c r="U39" s="458"/>
      <c r="V39" s="458"/>
      <c r="W39" s="458"/>
      <c r="X39" s="458"/>
      <c r="Y39" s="458"/>
      <c r="Z39" s="451"/>
      <c r="AA39" s="469"/>
      <c r="AB39" s="244"/>
      <c r="AC39" s="466"/>
      <c r="AD39" s="466"/>
      <c r="AE39" s="467"/>
      <c r="AF39" s="446"/>
      <c r="AG39" s="465"/>
    </row>
    <row r="40" spans="1:33" ht="30" customHeight="1" x14ac:dyDescent="0.2">
      <c r="A40" s="445"/>
      <c r="B40" s="455"/>
      <c r="C40" s="430"/>
      <c r="D40" s="280"/>
      <c r="E40" s="430"/>
      <c r="F40" s="470"/>
      <c r="G40" s="454"/>
      <c r="H40" s="435"/>
      <c r="I40" s="448" t="s">
        <v>371</v>
      </c>
      <c r="J40" s="281" t="s">
        <v>352</v>
      </c>
      <c r="K40" s="15" t="s">
        <v>36</v>
      </c>
      <c r="L40" s="80" t="s">
        <v>270</v>
      </c>
      <c r="M40" s="80" t="s">
        <v>351</v>
      </c>
      <c r="N40" s="80" t="s">
        <v>370</v>
      </c>
      <c r="O40" s="80" t="s">
        <v>271</v>
      </c>
      <c r="P40" s="17">
        <f>SUM(L40:L40)*J40</f>
        <v>0</v>
      </c>
      <c r="Q40" s="17">
        <f>SUM(M40:M40)*J40</f>
        <v>0</v>
      </c>
      <c r="R40" s="17">
        <f>SUM(N40:N40)*J40</f>
        <v>0</v>
      </c>
      <c r="S40" s="17">
        <f>SUM(O40:O40)*J40</f>
        <v>0</v>
      </c>
      <c r="T40" s="17">
        <f t="shared" si="0"/>
        <v>0</v>
      </c>
      <c r="U40" s="458"/>
      <c r="V40" s="458"/>
      <c r="W40" s="458"/>
      <c r="X40" s="458"/>
      <c r="Y40" s="458"/>
      <c r="Z40" s="451"/>
      <c r="AA40" s="469"/>
      <c r="AB40" s="244" t="str">
        <f>+IF(N41&gt;N40,"SUPERADA",IF(N41=N40,"EQUILIBRADA",IF(N41&lt;N40,"PARA MEJORAR")))</f>
        <v>PARA MEJORAR</v>
      </c>
      <c r="AC40" s="466"/>
      <c r="AD40" s="466"/>
      <c r="AE40" s="467"/>
      <c r="AF40" s="446"/>
      <c r="AG40" s="465"/>
    </row>
    <row r="41" spans="1:33" ht="30" customHeight="1" x14ac:dyDescent="0.2">
      <c r="A41" s="445"/>
      <c r="B41" s="455"/>
      <c r="C41" s="430"/>
      <c r="D41" s="280"/>
      <c r="E41" s="430"/>
      <c r="F41" s="470"/>
      <c r="G41" s="454"/>
      <c r="H41" s="435"/>
      <c r="I41" s="448"/>
      <c r="J41" s="281"/>
      <c r="K41" s="82" t="s">
        <v>37</v>
      </c>
      <c r="L41" s="81" t="s">
        <v>270</v>
      </c>
      <c r="M41" s="81" t="s">
        <v>270</v>
      </c>
      <c r="N41" s="81" t="s">
        <v>270</v>
      </c>
      <c r="O41" s="81" t="s">
        <v>270</v>
      </c>
      <c r="P41" s="20">
        <f>SUM(L41:L41)*J40</f>
        <v>0</v>
      </c>
      <c r="Q41" s="20">
        <f>SUM(M41:M41)*J40</f>
        <v>0</v>
      </c>
      <c r="R41" s="20">
        <f>SUM(N41:N41)*J40</f>
        <v>0</v>
      </c>
      <c r="S41" s="20">
        <f>SUM(O41:O41)*J40</f>
        <v>0</v>
      </c>
      <c r="T41" s="20">
        <f t="shared" si="0"/>
        <v>0</v>
      </c>
      <c r="U41" s="458"/>
      <c r="V41" s="458"/>
      <c r="W41" s="458"/>
      <c r="X41" s="458"/>
      <c r="Y41" s="458"/>
      <c r="Z41" s="451"/>
      <c r="AA41" s="469"/>
      <c r="AB41" s="244"/>
      <c r="AC41" s="466"/>
      <c r="AD41" s="466"/>
      <c r="AE41" s="467"/>
      <c r="AF41" s="446"/>
      <c r="AG41" s="465"/>
    </row>
    <row r="42" spans="1:33" ht="30" customHeight="1" x14ac:dyDescent="0.2">
      <c r="A42" s="445"/>
      <c r="B42" s="455"/>
      <c r="C42" s="430"/>
      <c r="D42" s="280" t="s">
        <v>369</v>
      </c>
      <c r="E42" s="430" t="s">
        <v>368</v>
      </c>
      <c r="F42" s="470" t="s">
        <v>367</v>
      </c>
      <c r="G42" s="454" t="s">
        <v>356</v>
      </c>
      <c r="H42" s="435"/>
      <c r="I42" s="448" t="s">
        <v>366</v>
      </c>
      <c r="J42" s="457">
        <v>0.4</v>
      </c>
      <c r="K42" s="15" t="s">
        <v>36</v>
      </c>
      <c r="L42" s="80" t="s">
        <v>271</v>
      </c>
      <c r="M42" s="80" t="s">
        <v>271</v>
      </c>
      <c r="N42" s="80" t="s">
        <v>271</v>
      </c>
      <c r="O42" s="80" t="s">
        <v>271</v>
      </c>
      <c r="P42" s="17">
        <f>SUM(L42:L42)*J42</f>
        <v>0</v>
      </c>
      <c r="Q42" s="17">
        <f>SUM(M42:M42)*J42</f>
        <v>0</v>
      </c>
      <c r="R42" s="17">
        <f>SUM(N42:N42)*J42</f>
        <v>0</v>
      </c>
      <c r="S42" s="17">
        <f>SUM(O42:O42)*J42</f>
        <v>0</v>
      </c>
      <c r="T42" s="17">
        <f t="shared" si="0"/>
        <v>0</v>
      </c>
      <c r="U42" s="458"/>
      <c r="V42" s="458"/>
      <c r="W42" s="458"/>
      <c r="X42" s="458"/>
      <c r="Y42" s="458"/>
      <c r="Z42" s="451"/>
      <c r="AA42" s="469"/>
      <c r="AB42" s="244" t="str">
        <f>+IF(N43&gt;N42,"SUPERADA",IF(N43=N42,"EQUILIBRADA",IF(N43&lt;N42,"PARA MEJORAR")))</f>
        <v>PARA MEJORAR</v>
      </c>
      <c r="AC42" s="466"/>
      <c r="AD42" s="466"/>
      <c r="AE42" s="467"/>
      <c r="AF42" s="446"/>
      <c r="AG42" s="465"/>
    </row>
    <row r="43" spans="1:33" ht="30" customHeight="1" x14ac:dyDescent="0.2">
      <c r="A43" s="445"/>
      <c r="B43" s="455"/>
      <c r="C43" s="430"/>
      <c r="D43" s="280"/>
      <c r="E43" s="430"/>
      <c r="F43" s="470"/>
      <c r="G43" s="454"/>
      <c r="H43" s="435"/>
      <c r="I43" s="448"/>
      <c r="J43" s="457"/>
      <c r="K43" s="82" t="s">
        <v>37</v>
      </c>
      <c r="L43" s="81" t="s">
        <v>270</v>
      </c>
      <c r="M43" s="81" t="s">
        <v>270</v>
      </c>
      <c r="N43" s="81" t="s">
        <v>270</v>
      </c>
      <c r="O43" s="81" t="s">
        <v>270</v>
      </c>
      <c r="P43" s="20">
        <f>SUM(L43:L43)*J42</f>
        <v>0</v>
      </c>
      <c r="Q43" s="20">
        <f>SUM(M43:M43)*J42</f>
        <v>0</v>
      </c>
      <c r="R43" s="20">
        <f>SUM(N43:N43)*J42</f>
        <v>0</v>
      </c>
      <c r="S43" s="20">
        <f>SUM(O43:O43)*J42</f>
        <v>0</v>
      </c>
      <c r="T43" s="20">
        <f t="shared" si="0"/>
        <v>0</v>
      </c>
      <c r="U43" s="458"/>
      <c r="V43" s="458"/>
      <c r="W43" s="458"/>
      <c r="X43" s="458"/>
      <c r="Y43" s="458"/>
      <c r="Z43" s="451"/>
      <c r="AA43" s="469"/>
      <c r="AB43" s="244"/>
      <c r="AC43" s="466"/>
      <c r="AD43" s="466"/>
      <c r="AE43" s="467"/>
      <c r="AF43" s="446"/>
      <c r="AG43" s="465"/>
    </row>
    <row r="44" spans="1:33" ht="30" customHeight="1" x14ac:dyDescent="0.2">
      <c r="A44" s="445"/>
      <c r="B44" s="455"/>
      <c r="C44" s="430"/>
      <c r="D44" s="280"/>
      <c r="E44" s="430"/>
      <c r="F44" s="470"/>
      <c r="G44" s="454"/>
      <c r="H44" s="435"/>
      <c r="I44" s="448" t="s">
        <v>365</v>
      </c>
      <c r="J44" s="457">
        <v>0.6</v>
      </c>
      <c r="K44" s="15" t="s">
        <v>36</v>
      </c>
      <c r="L44" s="83">
        <v>0.2</v>
      </c>
      <c r="M44" s="83">
        <v>0.5</v>
      </c>
      <c r="N44" s="83">
        <v>0.7</v>
      </c>
      <c r="O44" s="80" t="s">
        <v>271</v>
      </c>
      <c r="P44" s="17">
        <f>SUM(L44:L44)*J44</f>
        <v>0.12</v>
      </c>
      <c r="Q44" s="17">
        <f>SUM(M44:M44)*J44</f>
        <v>0.3</v>
      </c>
      <c r="R44" s="17">
        <f>SUM(N44:N44)*J44</f>
        <v>0.42</v>
      </c>
      <c r="S44" s="17">
        <f>SUM(O44:O44)*J44</f>
        <v>0</v>
      </c>
      <c r="T44" s="17">
        <f t="shared" si="0"/>
        <v>0.42</v>
      </c>
      <c r="U44" s="458"/>
      <c r="V44" s="458"/>
      <c r="W44" s="458"/>
      <c r="X44" s="458"/>
      <c r="Y44" s="458"/>
      <c r="Z44" s="451"/>
      <c r="AA44" s="469"/>
      <c r="AB44" s="244" t="str">
        <f>+IF(N45&gt;N44,"SUPERADA",IF(N45=N44,"EQUILIBRADA",IF(N45&lt;N44,"PARA MEJORAR")))</f>
        <v>SUPERADA</v>
      </c>
      <c r="AC44" s="466"/>
      <c r="AD44" s="466"/>
      <c r="AE44" s="467"/>
      <c r="AF44" s="446"/>
      <c r="AG44" s="465"/>
    </row>
    <row r="45" spans="1:33" ht="30" customHeight="1" x14ac:dyDescent="0.2">
      <c r="A45" s="445"/>
      <c r="B45" s="455"/>
      <c r="C45" s="430"/>
      <c r="D45" s="280"/>
      <c r="E45" s="430"/>
      <c r="F45" s="470"/>
      <c r="G45" s="454"/>
      <c r="H45" s="435"/>
      <c r="I45" s="448"/>
      <c r="J45" s="457"/>
      <c r="K45" s="82" t="s">
        <v>37</v>
      </c>
      <c r="L45" s="81" t="s">
        <v>270</v>
      </c>
      <c r="M45" s="81" t="s">
        <v>270</v>
      </c>
      <c r="N45" s="81" t="s">
        <v>270</v>
      </c>
      <c r="O45" s="81" t="s">
        <v>270</v>
      </c>
      <c r="P45" s="20">
        <f>SUM(L45:L45)*J44</f>
        <v>0</v>
      </c>
      <c r="Q45" s="20">
        <f>SUM(M45:M45)*J44</f>
        <v>0</v>
      </c>
      <c r="R45" s="20">
        <f>SUM(N45:N45)*J44</f>
        <v>0</v>
      </c>
      <c r="S45" s="20">
        <f>SUM(O45:O45)*J44</f>
        <v>0</v>
      </c>
      <c r="T45" s="20">
        <f t="shared" si="0"/>
        <v>0</v>
      </c>
      <c r="U45" s="458"/>
      <c r="V45" s="458"/>
      <c r="W45" s="458"/>
      <c r="X45" s="458"/>
      <c r="Y45" s="458"/>
      <c r="Z45" s="451"/>
      <c r="AA45" s="469"/>
      <c r="AB45" s="244"/>
      <c r="AC45" s="466"/>
      <c r="AD45" s="466"/>
      <c r="AE45" s="467"/>
      <c r="AF45" s="446"/>
      <c r="AG45" s="465"/>
    </row>
    <row r="46" spans="1:33" ht="30" customHeight="1" x14ac:dyDescent="0.2">
      <c r="A46" s="445"/>
      <c r="B46" s="455"/>
      <c r="C46" s="430"/>
      <c r="D46" s="280"/>
      <c r="E46" s="430" t="s">
        <v>364</v>
      </c>
      <c r="F46" s="430" t="s">
        <v>363</v>
      </c>
      <c r="G46" s="454" t="s">
        <v>356</v>
      </c>
      <c r="H46" s="435"/>
      <c r="I46" s="448" t="s">
        <v>362</v>
      </c>
      <c r="J46" s="457">
        <v>0.3</v>
      </c>
      <c r="K46" s="15" t="s">
        <v>36</v>
      </c>
      <c r="L46" s="83">
        <v>0.5</v>
      </c>
      <c r="M46" s="83">
        <v>1</v>
      </c>
      <c r="N46" s="83">
        <v>1</v>
      </c>
      <c r="O46" s="80" t="s">
        <v>271</v>
      </c>
      <c r="P46" s="20"/>
      <c r="Q46" s="20"/>
      <c r="R46" s="20"/>
      <c r="S46" s="20"/>
      <c r="T46" s="20"/>
      <c r="U46" s="84"/>
      <c r="V46" s="84"/>
      <c r="W46" s="84"/>
      <c r="X46" s="84"/>
      <c r="Y46" s="84"/>
      <c r="Z46" s="451"/>
      <c r="AA46" s="469"/>
      <c r="AB46" s="36"/>
      <c r="AC46" s="85"/>
      <c r="AD46" s="466"/>
      <c r="AE46" s="467"/>
      <c r="AF46" s="446"/>
      <c r="AG46" s="86"/>
    </row>
    <row r="47" spans="1:33" ht="30" customHeight="1" x14ac:dyDescent="0.2">
      <c r="A47" s="445"/>
      <c r="B47" s="455"/>
      <c r="C47" s="430"/>
      <c r="D47" s="280"/>
      <c r="E47" s="430"/>
      <c r="F47" s="430"/>
      <c r="G47" s="454"/>
      <c r="H47" s="435"/>
      <c r="I47" s="448"/>
      <c r="J47" s="457"/>
      <c r="K47" s="82" t="s">
        <v>37</v>
      </c>
      <c r="L47" s="81" t="s">
        <v>270</v>
      </c>
      <c r="M47" s="81" t="s">
        <v>270</v>
      </c>
      <c r="N47" s="81" t="s">
        <v>270</v>
      </c>
      <c r="O47" s="81" t="s">
        <v>270</v>
      </c>
      <c r="P47" s="20"/>
      <c r="Q47" s="20"/>
      <c r="R47" s="20"/>
      <c r="S47" s="20"/>
      <c r="T47" s="20"/>
      <c r="U47" s="84"/>
      <c r="V47" s="84"/>
      <c r="W47" s="84"/>
      <c r="X47" s="84"/>
      <c r="Y47" s="84"/>
      <c r="Z47" s="451"/>
      <c r="AA47" s="469"/>
      <c r="AB47" s="36"/>
      <c r="AC47" s="85"/>
      <c r="AD47" s="466"/>
      <c r="AE47" s="467"/>
      <c r="AF47" s="446"/>
      <c r="AG47" s="86"/>
    </row>
    <row r="48" spans="1:33" ht="30" customHeight="1" x14ac:dyDescent="0.2">
      <c r="A48" s="445"/>
      <c r="B48" s="455"/>
      <c r="C48" s="430"/>
      <c r="D48" s="280"/>
      <c r="E48" s="430"/>
      <c r="F48" s="430"/>
      <c r="G48" s="454"/>
      <c r="H48" s="435"/>
      <c r="I48" s="448" t="s">
        <v>361</v>
      </c>
      <c r="J48" s="457">
        <v>0.2</v>
      </c>
      <c r="K48" s="15" t="s">
        <v>36</v>
      </c>
      <c r="L48" s="83">
        <v>0.3</v>
      </c>
      <c r="M48" s="83">
        <v>0.5</v>
      </c>
      <c r="N48" s="83">
        <v>0.7</v>
      </c>
      <c r="O48" s="80" t="s">
        <v>271</v>
      </c>
      <c r="P48" s="20"/>
      <c r="Q48" s="20"/>
      <c r="R48" s="20"/>
      <c r="S48" s="20"/>
      <c r="T48" s="20"/>
      <c r="U48" s="84"/>
      <c r="V48" s="84"/>
      <c r="W48" s="84"/>
      <c r="X48" s="84"/>
      <c r="Y48" s="84"/>
      <c r="Z48" s="451"/>
      <c r="AA48" s="469"/>
      <c r="AB48" s="36"/>
      <c r="AC48" s="85"/>
      <c r="AD48" s="466"/>
      <c r="AE48" s="467"/>
      <c r="AF48" s="446"/>
      <c r="AG48" s="86"/>
    </row>
    <row r="49" spans="1:33" ht="30" customHeight="1" x14ac:dyDescent="0.2">
      <c r="A49" s="445"/>
      <c r="B49" s="455"/>
      <c r="C49" s="430"/>
      <c r="D49" s="280"/>
      <c r="E49" s="430"/>
      <c r="F49" s="430"/>
      <c r="G49" s="454"/>
      <c r="H49" s="435"/>
      <c r="I49" s="448"/>
      <c r="J49" s="457"/>
      <c r="K49" s="82" t="s">
        <v>37</v>
      </c>
      <c r="L49" s="81" t="s">
        <v>270</v>
      </c>
      <c r="M49" s="81" t="s">
        <v>270</v>
      </c>
      <c r="N49" s="81" t="s">
        <v>270</v>
      </c>
      <c r="O49" s="81" t="s">
        <v>270</v>
      </c>
      <c r="P49" s="20"/>
      <c r="Q49" s="20"/>
      <c r="R49" s="20"/>
      <c r="S49" s="20"/>
      <c r="T49" s="20"/>
      <c r="U49" s="84"/>
      <c r="V49" s="84"/>
      <c r="W49" s="84"/>
      <c r="X49" s="84"/>
      <c r="Y49" s="84"/>
      <c r="Z49" s="451"/>
      <c r="AA49" s="469"/>
      <c r="AB49" s="36"/>
      <c r="AC49" s="85"/>
      <c r="AD49" s="466"/>
      <c r="AE49" s="467"/>
      <c r="AF49" s="446"/>
      <c r="AG49" s="86"/>
    </row>
    <row r="50" spans="1:33" ht="30" customHeight="1" x14ac:dyDescent="0.2">
      <c r="A50" s="445"/>
      <c r="B50" s="455"/>
      <c r="C50" s="430"/>
      <c r="D50" s="280"/>
      <c r="E50" s="430"/>
      <c r="F50" s="430"/>
      <c r="G50" s="454"/>
      <c r="H50" s="435"/>
      <c r="I50" s="448" t="s">
        <v>360</v>
      </c>
      <c r="J50" s="457">
        <v>0.5</v>
      </c>
      <c r="K50" s="15" t="s">
        <v>36</v>
      </c>
      <c r="L50" s="83">
        <v>0</v>
      </c>
      <c r="M50" s="83">
        <v>0.3</v>
      </c>
      <c r="N50" s="83">
        <v>0.5</v>
      </c>
      <c r="O50" s="80" t="s">
        <v>271</v>
      </c>
      <c r="P50" s="20"/>
      <c r="Q50" s="20"/>
      <c r="R50" s="20"/>
      <c r="S50" s="20"/>
      <c r="T50" s="20"/>
      <c r="U50" s="84"/>
      <c r="V50" s="84"/>
      <c r="W50" s="84"/>
      <c r="X50" s="84"/>
      <c r="Y50" s="84"/>
      <c r="Z50" s="451"/>
      <c r="AA50" s="469"/>
      <c r="AB50" s="36"/>
      <c r="AC50" s="85"/>
      <c r="AD50" s="466"/>
      <c r="AE50" s="467"/>
      <c r="AF50" s="446"/>
      <c r="AG50" s="86"/>
    </row>
    <row r="51" spans="1:33" ht="30" customHeight="1" x14ac:dyDescent="0.2">
      <c r="A51" s="445"/>
      <c r="B51" s="455"/>
      <c r="C51" s="430"/>
      <c r="D51" s="280"/>
      <c r="E51" s="430"/>
      <c r="F51" s="430"/>
      <c r="G51" s="454"/>
      <c r="H51" s="435"/>
      <c r="I51" s="448"/>
      <c r="J51" s="457"/>
      <c r="K51" s="82" t="s">
        <v>37</v>
      </c>
      <c r="L51" s="81" t="s">
        <v>270</v>
      </c>
      <c r="M51" s="81" t="s">
        <v>270</v>
      </c>
      <c r="N51" s="81" t="s">
        <v>270</v>
      </c>
      <c r="O51" s="81" t="s">
        <v>270</v>
      </c>
      <c r="P51" s="20"/>
      <c r="Q51" s="20"/>
      <c r="R51" s="20"/>
      <c r="S51" s="20"/>
      <c r="T51" s="20"/>
      <c r="U51" s="84"/>
      <c r="V51" s="84"/>
      <c r="W51" s="84"/>
      <c r="X51" s="84"/>
      <c r="Y51" s="84"/>
      <c r="Z51" s="451"/>
      <c r="AA51" s="469"/>
      <c r="AB51" s="36"/>
      <c r="AC51" s="85"/>
      <c r="AD51" s="466"/>
      <c r="AE51" s="467"/>
      <c r="AF51" s="446"/>
      <c r="AG51" s="86"/>
    </row>
    <row r="52" spans="1:33" ht="30" customHeight="1" x14ac:dyDescent="0.2">
      <c r="A52" s="445"/>
      <c r="B52" s="455"/>
      <c r="C52" s="430"/>
      <c r="D52" s="280" t="s">
        <v>359</v>
      </c>
      <c r="E52" s="430" t="s">
        <v>358</v>
      </c>
      <c r="F52" s="430" t="s">
        <v>357</v>
      </c>
      <c r="G52" s="454" t="s">
        <v>356</v>
      </c>
      <c r="H52" s="471"/>
      <c r="I52" s="448" t="s">
        <v>355</v>
      </c>
      <c r="J52" s="281" t="s">
        <v>354</v>
      </c>
      <c r="K52" s="15" t="s">
        <v>36</v>
      </c>
      <c r="L52" s="80" t="s">
        <v>271</v>
      </c>
      <c r="M52" s="80" t="s">
        <v>271</v>
      </c>
      <c r="N52" s="80" t="s">
        <v>271</v>
      </c>
      <c r="O52" s="80" t="s">
        <v>271</v>
      </c>
      <c r="P52" s="17">
        <f>SUM(L52:L52)*J52</f>
        <v>0</v>
      </c>
      <c r="Q52" s="17">
        <f>SUM(M52:M52)*J52</f>
        <v>0</v>
      </c>
      <c r="R52" s="17">
        <f>SUM(N52:N52)*J52</f>
        <v>0</v>
      </c>
      <c r="S52" s="17">
        <f>SUM(O52:O52)*J52</f>
        <v>0</v>
      </c>
      <c r="T52" s="17">
        <f t="shared" ref="T52:T67" si="1">MAX(P52:S52)</f>
        <v>0</v>
      </c>
      <c r="U52" s="458" t="e">
        <f>+P53+P55+#REF!</f>
        <v>#REF!</v>
      </c>
      <c r="V52" s="458" t="e">
        <f>+Q53+Q55+#REF!</f>
        <v>#REF!</v>
      </c>
      <c r="W52" s="458" t="e">
        <f>+R53+R55+#REF!</f>
        <v>#REF!</v>
      </c>
      <c r="X52" s="458" t="e">
        <f>+S53+S55+#REF!</f>
        <v>#REF!</v>
      </c>
      <c r="Y52" s="458" t="e">
        <f>MAX(U52:X55)</f>
        <v>#REF!</v>
      </c>
      <c r="Z52" s="451"/>
      <c r="AA52" s="469"/>
      <c r="AB52" s="244" t="str">
        <f>+IF(N53&gt;N52,"SUPERADA",IF(N53=N52,"EQUILIBRADA",IF(N53&lt;N52,"PARA MEJORAR")))</f>
        <v>PARA MEJORAR</v>
      </c>
      <c r="AC52" s="466" t="str">
        <f>IF(COUNTIF(AB52:AB55,"PARA MEJORAR")&gt;=1,"PARA MEJORAR","BIEN")</f>
        <v>PARA MEJORAR</v>
      </c>
      <c r="AD52" s="466"/>
      <c r="AE52" s="467"/>
      <c r="AF52" s="446"/>
      <c r="AG52" s="465"/>
    </row>
    <row r="53" spans="1:33" ht="30" customHeight="1" x14ac:dyDescent="0.2">
      <c r="A53" s="445"/>
      <c r="B53" s="455"/>
      <c r="C53" s="430"/>
      <c r="D53" s="280"/>
      <c r="E53" s="430"/>
      <c r="F53" s="430"/>
      <c r="G53" s="454"/>
      <c r="H53" s="471"/>
      <c r="I53" s="448"/>
      <c r="J53" s="281"/>
      <c r="K53" s="82" t="s">
        <v>37</v>
      </c>
      <c r="L53" s="81" t="s">
        <v>270</v>
      </c>
      <c r="M53" s="81" t="s">
        <v>270</v>
      </c>
      <c r="N53" s="81" t="s">
        <v>270</v>
      </c>
      <c r="O53" s="81" t="s">
        <v>270</v>
      </c>
      <c r="P53" s="20">
        <f>SUM(L53:L53)*J52</f>
        <v>0</v>
      </c>
      <c r="Q53" s="20">
        <f>SUM(M53:M53)*J52</f>
        <v>0</v>
      </c>
      <c r="R53" s="20">
        <f>SUM(N53:N53)*J52</f>
        <v>0</v>
      </c>
      <c r="S53" s="20">
        <f>SUM(O53:O53)*J52</f>
        <v>0</v>
      </c>
      <c r="T53" s="20">
        <f t="shared" si="1"/>
        <v>0</v>
      </c>
      <c r="U53" s="458"/>
      <c r="V53" s="458"/>
      <c r="W53" s="458"/>
      <c r="X53" s="458"/>
      <c r="Y53" s="458"/>
      <c r="Z53" s="451"/>
      <c r="AA53" s="469"/>
      <c r="AB53" s="244"/>
      <c r="AC53" s="466"/>
      <c r="AD53" s="466"/>
      <c r="AE53" s="467"/>
      <c r="AF53" s="446"/>
      <c r="AG53" s="465"/>
    </row>
    <row r="54" spans="1:33" ht="30" customHeight="1" x14ac:dyDescent="0.2">
      <c r="A54" s="445"/>
      <c r="B54" s="455"/>
      <c r="C54" s="430"/>
      <c r="D54" s="280"/>
      <c r="E54" s="430"/>
      <c r="F54" s="430"/>
      <c r="G54" s="454"/>
      <c r="H54" s="471"/>
      <c r="I54" s="448" t="s">
        <v>353</v>
      </c>
      <c r="J54" s="281" t="s">
        <v>352</v>
      </c>
      <c r="K54" s="15" t="s">
        <v>36</v>
      </c>
      <c r="L54" s="80" t="s">
        <v>351</v>
      </c>
      <c r="M54" s="80" t="s">
        <v>272</v>
      </c>
      <c r="N54" s="80" t="s">
        <v>271</v>
      </c>
      <c r="O54" s="80" t="s">
        <v>271</v>
      </c>
      <c r="P54" s="17">
        <f>SUM(L54:L54)*J54</f>
        <v>0</v>
      </c>
      <c r="Q54" s="17">
        <f>SUM(M54:M54)*J54</f>
        <v>0</v>
      </c>
      <c r="R54" s="17">
        <f>SUM(N54:N54)*J54</f>
        <v>0</v>
      </c>
      <c r="S54" s="17">
        <f>SUM(O54:O54)*J54</f>
        <v>0</v>
      </c>
      <c r="T54" s="17">
        <f t="shared" si="1"/>
        <v>0</v>
      </c>
      <c r="U54" s="458"/>
      <c r="V54" s="458"/>
      <c r="W54" s="458"/>
      <c r="X54" s="458"/>
      <c r="Y54" s="458"/>
      <c r="Z54" s="451"/>
      <c r="AA54" s="469"/>
      <c r="AB54" s="244" t="str">
        <f>+IF(N55&gt;N54,"SUPERADA",IF(N55=N54,"EQUILIBRADA",IF(N55&lt;N54,"PARA MEJORAR")))</f>
        <v>PARA MEJORAR</v>
      </c>
      <c r="AC54" s="466"/>
      <c r="AD54" s="466"/>
      <c r="AE54" s="467"/>
      <c r="AF54" s="446"/>
      <c r="AG54" s="465"/>
    </row>
    <row r="55" spans="1:33" ht="30" customHeight="1" x14ac:dyDescent="0.2">
      <c r="A55" s="445"/>
      <c r="B55" s="455"/>
      <c r="C55" s="430"/>
      <c r="D55" s="280"/>
      <c r="E55" s="430"/>
      <c r="F55" s="430"/>
      <c r="G55" s="454"/>
      <c r="H55" s="471"/>
      <c r="I55" s="448"/>
      <c r="J55" s="281"/>
      <c r="K55" s="82" t="s">
        <v>37</v>
      </c>
      <c r="L55" s="81" t="s">
        <v>270</v>
      </c>
      <c r="M55" s="81" t="s">
        <v>270</v>
      </c>
      <c r="N55" s="81" t="s">
        <v>270</v>
      </c>
      <c r="O55" s="81" t="s">
        <v>270</v>
      </c>
      <c r="P55" s="20">
        <f>SUM(L55:L55)*J54</f>
        <v>0</v>
      </c>
      <c r="Q55" s="20">
        <f>SUM(M55:M55)*J54</f>
        <v>0</v>
      </c>
      <c r="R55" s="20">
        <f>SUM(N55:N55)*J54</f>
        <v>0</v>
      </c>
      <c r="S55" s="20">
        <f>SUM(O55:O55)*J54</f>
        <v>0</v>
      </c>
      <c r="T55" s="20">
        <f t="shared" si="1"/>
        <v>0</v>
      </c>
      <c r="U55" s="458"/>
      <c r="V55" s="458"/>
      <c r="W55" s="458"/>
      <c r="X55" s="458"/>
      <c r="Y55" s="458"/>
      <c r="Z55" s="451"/>
      <c r="AA55" s="469"/>
      <c r="AB55" s="244"/>
      <c r="AC55" s="466"/>
      <c r="AD55" s="466"/>
      <c r="AE55" s="467"/>
      <c r="AF55" s="446"/>
      <c r="AG55" s="465"/>
    </row>
    <row r="56" spans="1:33" ht="48" customHeight="1" x14ac:dyDescent="0.2">
      <c r="A56" s="445"/>
      <c r="B56" s="455"/>
      <c r="C56" s="430"/>
      <c r="D56" s="488"/>
      <c r="E56" s="430" t="s">
        <v>350</v>
      </c>
      <c r="F56" s="430" t="s">
        <v>349</v>
      </c>
      <c r="G56" s="454" t="s">
        <v>348</v>
      </c>
      <c r="H56" s="435"/>
      <c r="I56" s="448" t="s">
        <v>347</v>
      </c>
      <c r="J56" s="462">
        <v>0.6</v>
      </c>
      <c r="K56" s="15" t="s">
        <v>36</v>
      </c>
      <c r="L56" s="16">
        <v>0.1</v>
      </c>
      <c r="M56" s="16">
        <v>0.4</v>
      </c>
      <c r="N56" s="16">
        <v>0.7</v>
      </c>
      <c r="O56" s="16">
        <v>1</v>
      </c>
      <c r="P56" s="17">
        <f>SUM(L56:L56)*J56</f>
        <v>0.06</v>
      </c>
      <c r="Q56" s="17">
        <f>SUM(M56:M56)*J56</f>
        <v>0.24</v>
      </c>
      <c r="R56" s="17">
        <f>SUM(N56:N56)*J56</f>
        <v>0.42</v>
      </c>
      <c r="S56" s="17">
        <f>SUM(O56:O56)*J56</f>
        <v>0.6</v>
      </c>
      <c r="T56" s="17">
        <f t="shared" si="1"/>
        <v>0.6</v>
      </c>
      <c r="U56" s="458" t="e">
        <f>+P57+P59+P61+P63+#REF!+#REF!+#REF!+#REF!</f>
        <v>#REF!</v>
      </c>
      <c r="V56" s="458" t="e">
        <f>+Q57+Q59+Q61+Q63+#REF!+#REF!+#REF!+#REF!</f>
        <v>#REF!</v>
      </c>
      <c r="W56" s="458" t="e">
        <f>+R57+R59+R61+R63+#REF!+#REF!+#REF!+#REF!</f>
        <v>#REF!</v>
      </c>
      <c r="X56" s="458" t="e">
        <f>+S57+S59+S61+S63+#REF!+#REF!+#REF!+#REF!</f>
        <v>#REF!</v>
      </c>
      <c r="Y56" s="458" t="e">
        <f>+T57+T59+T61+T63+#REF!+#REF!+#REF!+#REF!</f>
        <v>#REF!</v>
      </c>
      <c r="Z56" s="451"/>
      <c r="AA56" s="469" t="s">
        <v>346</v>
      </c>
      <c r="AB56" s="244" t="str">
        <f>+IF(N57&gt;N56,"SUPERADA",IF(N57=N56,"EQUILIBRADA",IF(N57&lt;N56,"PARA MEJORAR")))</f>
        <v>PARA MEJORAR</v>
      </c>
      <c r="AC56" s="466" t="str">
        <f>IF(COUNTIF(AB56:AB63,"PARA MEJORAR")&gt;=1,"PARA MEJORAR","BIEN")</f>
        <v>PARA MEJORAR</v>
      </c>
      <c r="AD56" s="466"/>
      <c r="AE56" s="467"/>
      <c r="AF56" s="446"/>
      <c r="AG56" s="492"/>
    </row>
    <row r="57" spans="1:33" ht="56.25" customHeight="1" x14ac:dyDescent="0.2">
      <c r="A57" s="445"/>
      <c r="B57" s="455"/>
      <c r="C57" s="430"/>
      <c r="D57" s="489"/>
      <c r="E57" s="430"/>
      <c r="F57" s="430"/>
      <c r="G57" s="454"/>
      <c r="H57" s="435"/>
      <c r="I57" s="448"/>
      <c r="J57" s="462"/>
      <c r="K57" s="18" t="s">
        <v>37</v>
      </c>
      <c r="L57" s="19">
        <v>0</v>
      </c>
      <c r="M57" s="19">
        <v>0</v>
      </c>
      <c r="N57" s="19">
        <v>0</v>
      </c>
      <c r="O57" s="19">
        <v>0</v>
      </c>
      <c r="P57" s="20">
        <f>SUM(L57:L57)*J56</f>
        <v>0</v>
      </c>
      <c r="Q57" s="20">
        <f>SUM(M57:M57)*J56</f>
        <v>0</v>
      </c>
      <c r="R57" s="20">
        <f>SUM(N57:N57)*J56</f>
        <v>0</v>
      </c>
      <c r="S57" s="20">
        <f>SUM(O57:O57)*J56</f>
        <v>0</v>
      </c>
      <c r="T57" s="20">
        <f t="shared" si="1"/>
        <v>0</v>
      </c>
      <c r="U57" s="458"/>
      <c r="V57" s="458"/>
      <c r="W57" s="458"/>
      <c r="X57" s="458"/>
      <c r="Y57" s="458"/>
      <c r="Z57" s="451"/>
      <c r="AA57" s="469"/>
      <c r="AB57" s="244"/>
      <c r="AC57" s="466"/>
      <c r="AD57" s="466"/>
      <c r="AE57" s="467"/>
      <c r="AF57" s="446"/>
      <c r="AG57" s="468"/>
    </row>
    <row r="58" spans="1:33" ht="30" customHeight="1" x14ac:dyDescent="0.2">
      <c r="A58" s="445"/>
      <c r="B58" s="455"/>
      <c r="C58" s="430"/>
      <c r="D58" s="489"/>
      <c r="E58" s="430"/>
      <c r="F58" s="430"/>
      <c r="G58" s="454"/>
      <c r="H58" s="435"/>
      <c r="I58" s="448" t="s">
        <v>345</v>
      </c>
      <c r="J58" s="462">
        <v>0.1</v>
      </c>
      <c r="K58" s="15" t="s">
        <v>36</v>
      </c>
      <c r="L58" s="16">
        <v>0.1</v>
      </c>
      <c r="M58" s="16">
        <v>0.5</v>
      </c>
      <c r="N58" s="16">
        <v>0.8</v>
      </c>
      <c r="O58" s="16">
        <v>1</v>
      </c>
      <c r="P58" s="17">
        <f>SUM(L58:L58)*J58</f>
        <v>1.0000000000000002E-2</v>
      </c>
      <c r="Q58" s="17">
        <f>SUM(M58:M58)*J58</f>
        <v>0.05</v>
      </c>
      <c r="R58" s="17">
        <f>SUM(N58:N58)*J58</f>
        <v>8.0000000000000016E-2</v>
      </c>
      <c r="S58" s="17">
        <f>SUM(O58:O58)*J58</f>
        <v>0.1</v>
      </c>
      <c r="T58" s="17">
        <f t="shared" si="1"/>
        <v>0.1</v>
      </c>
      <c r="U58" s="458"/>
      <c r="V58" s="458"/>
      <c r="W58" s="458"/>
      <c r="X58" s="458"/>
      <c r="Y58" s="458"/>
      <c r="Z58" s="451"/>
      <c r="AA58" s="469"/>
      <c r="AB58" s="244" t="str">
        <f>+IF(N59&gt;N58,"SUPERADA",IF(N59=N58,"EQUILIBRADA",IF(N59&lt;N58,"PARA MEJORAR")))</f>
        <v>PARA MEJORAR</v>
      </c>
      <c r="AC58" s="466"/>
      <c r="AD58" s="466"/>
      <c r="AE58" s="467"/>
      <c r="AF58" s="446"/>
      <c r="AG58" s="468"/>
    </row>
    <row r="59" spans="1:33" ht="30" customHeight="1" x14ac:dyDescent="0.2">
      <c r="A59" s="445"/>
      <c r="B59" s="455"/>
      <c r="C59" s="430"/>
      <c r="D59" s="489"/>
      <c r="E59" s="430"/>
      <c r="F59" s="430"/>
      <c r="G59" s="454"/>
      <c r="H59" s="435"/>
      <c r="I59" s="448"/>
      <c r="J59" s="462"/>
      <c r="K59" s="18" t="s">
        <v>37</v>
      </c>
      <c r="L59" s="19">
        <v>0</v>
      </c>
      <c r="M59" s="19">
        <v>0</v>
      </c>
      <c r="N59" s="19">
        <v>0</v>
      </c>
      <c r="O59" s="19">
        <v>0</v>
      </c>
      <c r="P59" s="20">
        <f>SUM(L59:L59)*J58</f>
        <v>0</v>
      </c>
      <c r="Q59" s="20">
        <f>SUM(M59:M59)*J58</f>
        <v>0</v>
      </c>
      <c r="R59" s="20">
        <f>SUM(N59:N59)*J58</f>
        <v>0</v>
      </c>
      <c r="S59" s="20">
        <f>SUM(O59:O59)*J58</f>
        <v>0</v>
      </c>
      <c r="T59" s="20">
        <f t="shared" si="1"/>
        <v>0</v>
      </c>
      <c r="U59" s="458"/>
      <c r="V59" s="458"/>
      <c r="W59" s="458"/>
      <c r="X59" s="458"/>
      <c r="Y59" s="458"/>
      <c r="Z59" s="451"/>
      <c r="AA59" s="469"/>
      <c r="AB59" s="244"/>
      <c r="AC59" s="466"/>
      <c r="AD59" s="466"/>
      <c r="AE59" s="467"/>
      <c r="AF59" s="446"/>
      <c r="AG59" s="468"/>
    </row>
    <row r="60" spans="1:33" ht="30" customHeight="1" x14ac:dyDescent="0.2">
      <c r="A60" s="445"/>
      <c r="B60" s="455"/>
      <c r="C60" s="430"/>
      <c r="D60" s="489"/>
      <c r="E60" s="430"/>
      <c r="F60" s="430"/>
      <c r="G60" s="454"/>
      <c r="H60" s="435"/>
      <c r="I60" s="448" t="s">
        <v>344</v>
      </c>
      <c r="J60" s="462">
        <v>0.2</v>
      </c>
      <c r="K60" s="15" t="s">
        <v>36</v>
      </c>
      <c r="L60" s="16">
        <v>0.1</v>
      </c>
      <c r="M60" s="16">
        <v>0.5</v>
      </c>
      <c r="N60" s="16">
        <v>0.8</v>
      </c>
      <c r="O60" s="16">
        <v>1</v>
      </c>
      <c r="P60" s="17">
        <f>SUM(L60:L60)*J60</f>
        <v>2.0000000000000004E-2</v>
      </c>
      <c r="Q60" s="17">
        <f>SUM(M60:M60)*J60</f>
        <v>0.1</v>
      </c>
      <c r="R60" s="17">
        <f>SUM(N60:N60)*J60</f>
        <v>0.16000000000000003</v>
      </c>
      <c r="S60" s="17">
        <f>SUM(O60:O60)*J60</f>
        <v>0.2</v>
      </c>
      <c r="T60" s="17">
        <f t="shared" si="1"/>
        <v>0.2</v>
      </c>
      <c r="U60" s="458"/>
      <c r="V60" s="458"/>
      <c r="W60" s="458"/>
      <c r="X60" s="458"/>
      <c r="Y60" s="458"/>
      <c r="Z60" s="451"/>
      <c r="AA60" s="469"/>
      <c r="AB60" s="244" t="str">
        <f>+IF(N61&gt;N60,"SUPERADA",IF(N61=N60,"EQUILIBRADA",IF(N61&lt;N60,"PARA MEJORAR")))</f>
        <v>PARA MEJORAR</v>
      </c>
      <c r="AC60" s="466"/>
      <c r="AD60" s="466"/>
      <c r="AE60" s="467"/>
      <c r="AF60" s="446"/>
      <c r="AG60" s="468"/>
    </row>
    <row r="61" spans="1:33" ht="30" customHeight="1" x14ac:dyDescent="0.2">
      <c r="A61" s="445"/>
      <c r="B61" s="455"/>
      <c r="C61" s="430"/>
      <c r="D61" s="489"/>
      <c r="E61" s="430"/>
      <c r="F61" s="430"/>
      <c r="G61" s="454"/>
      <c r="H61" s="435"/>
      <c r="I61" s="448"/>
      <c r="J61" s="462"/>
      <c r="K61" s="18" t="s">
        <v>37</v>
      </c>
      <c r="L61" s="19">
        <v>0</v>
      </c>
      <c r="M61" s="19">
        <v>0</v>
      </c>
      <c r="N61" s="19">
        <v>0</v>
      </c>
      <c r="O61" s="19">
        <v>0</v>
      </c>
      <c r="P61" s="20">
        <f>SUM(L61:L61)*J60</f>
        <v>0</v>
      </c>
      <c r="Q61" s="20">
        <f>SUM(M61:M61)*J60</f>
        <v>0</v>
      </c>
      <c r="R61" s="20">
        <f>SUM(N61:N61)*J60</f>
        <v>0</v>
      </c>
      <c r="S61" s="20">
        <f>SUM(O61:O61)*J60</f>
        <v>0</v>
      </c>
      <c r="T61" s="20">
        <f t="shared" si="1"/>
        <v>0</v>
      </c>
      <c r="U61" s="458"/>
      <c r="V61" s="458"/>
      <c r="W61" s="458"/>
      <c r="X61" s="458"/>
      <c r="Y61" s="458"/>
      <c r="Z61" s="451"/>
      <c r="AA61" s="469"/>
      <c r="AB61" s="244"/>
      <c r="AC61" s="466"/>
      <c r="AD61" s="466"/>
      <c r="AE61" s="467"/>
      <c r="AF61" s="446"/>
      <c r="AG61" s="468"/>
    </row>
    <row r="62" spans="1:33" ht="30" customHeight="1" x14ac:dyDescent="0.2">
      <c r="A62" s="445"/>
      <c r="B62" s="455"/>
      <c r="C62" s="430"/>
      <c r="D62" s="489"/>
      <c r="E62" s="430"/>
      <c r="F62" s="430"/>
      <c r="G62" s="454"/>
      <c r="H62" s="435"/>
      <c r="I62" s="448" t="s">
        <v>343</v>
      </c>
      <c r="J62" s="462">
        <v>0.1</v>
      </c>
      <c r="K62" s="15" t="s">
        <v>36</v>
      </c>
      <c r="L62" s="16">
        <v>0.1</v>
      </c>
      <c r="M62" s="16">
        <v>0.5</v>
      </c>
      <c r="N62" s="16">
        <v>0.8</v>
      </c>
      <c r="O62" s="16">
        <v>1</v>
      </c>
      <c r="P62" s="17">
        <f>SUM(L62:L62)*J62</f>
        <v>1.0000000000000002E-2</v>
      </c>
      <c r="Q62" s="17">
        <f>SUM(M62:M62)*J62</f>
        <v>0.05</v>
      </c>
      <c r="R62" s="17">
        <f>SUM(N62:N62)*J62</f>
        <v>8.0000000000000016E-2</v>
      </c>
      <c r="S62" s="17">
        <f>SUM(O62:O62)*J62</f>
        <v>0.1</v>
      </c>
      <c r="T62" s="17">
        <f t="shared" si="1"/>
        <v>0.1</v>
      </c>
      <c r="U62" s="458"/>
      <c r="V62" s="458"/>
      <c r="W62" s="458"/>
      <c r="X62" s="458"/>
      <c r="Y62" s="458"/>
      <c r="Z62" s="451"/>
      <c r="AA62" s="469"/>
      <c r="AB62" s="244" t="str">
        <f>+IF(N63&gt;N62,"SUPERADA",IF(N63=N62,"EQUILIBRADA",IF(N63&lt;N62,"PARA MEJORAR")))</f>
        <v>PARA MEJORAR</v>
      </c>
      <c r="AC62" s="466"/>
      <c r="AD62" s="466"/>
      <c r="AE62" s="467"/>
      <c r="AF62" s="446"/>
      <c r="AG62" s="468"/>
    </row>
    <row r="63" spans="1:33" ht="30" customHeight="1" x14ac:dyDescent="0.2">
      <c r="A63" s="445"/>
      <c r="B63" s="455"/>
      <c r="C63" s="430"/>
      <c r="D63" s="490"/>
      <c r="E63" s="430"/>
      <c r="F63" s="430"/>
      <c r="G63" s="454"/>
      <c r="H63" s="435"/>
      <c r="I63" s="448"/>
      <c r="J63" s="462"/>
      <c r="K63" s="18" t="s">
        <v>37</v>
      </c>
      <c r="L63" s="19">
        <v>0</v>
      </c>
      <c r="M63" s="19">
        <v>0</v>
      </c>
      <c r="N63" s="19">
        <v>0</v>
      </c>
      <c r="O63" s="19">
        <v>0</v>
      </c>
      <c r="P63" s="20">
        <f>SUM(L63:L63)*J62</f>
        <v>0</v>
      </c>
      <c r="Q63" s="20">
        <f>SUM(M63:M63)*J62</f>
        <v>0</v>
      </c>
      <c r="R63" s="20">
        <f>SUM(N63:N63)*J62</f>
        <v>0</v>
      </c>
      <c r="S63" s="20">
        <f>SUM(O63:O63)*J62</f>
        <v>0</v>
      </c>
      <c r="T63" s="20">
        <f t="shared" si="1"/>
        <v>0</v>
      </c>
      <c r="U63" s="458"/>
      <c r="V63" s="458"/>
      <c r="W63" s="458"/>
      <c r="X63" s="458"/>
      <c r="Y63" s="458"/>
      <c r="Z63" s="451"/>
      <c r="AA63" s="469"/>
      <c r="AB63" s="244"/>
      <c r="AC63" s="466"/>
      <c r="AD63" s="466"/>
      <c r="AE63" s="467"/>
      <c r="AF63" s="446"/>
      <c r="AG63" s="468"/>
    </row>
    <row r="64" spans="1:33" ht="30" customHeight="1" x14ac:dyDescent="0.2">
      <c r="A64" s="445"/>
      <c r="B64" s="455"/>
      <c r="C64" s="430"/>
      <c r="D64" s="280" t="s">
        <v>342</v>
      </c>
      <c r="E64" s="430" t="s">
        <v>341</v>
      </c>
      <c r="F64" s="430" t="s">
        <v>340</v>
      </c>
      <c r="G64" s="456" t="s">
        <v>339</v>
      </c>
      <c r="H64" s="487"/>
      <c r="I64" s="448" t="s">
        <v>338</v>
      </c>
      <c r="J64" s="462">
        <v>0.25</v>
      </c>
      <c r="K64" s="15" t="s">
        <v>36</v>
      </c>
      <c r="L64" s="16">
        <v>0.1</v>
      </c>
      <c r="M64" s="16">
        <v>0.5</v>
      </c>
      <c r="N64" s="16">
        <v>0.7</v>
      </c>
      <c r="O64" s="16">
        <v>1</v>
      </c>
      <c r="P64" s="17">
        <f>SUM(L64:L64)*J64</f>
        <v>2.5000000000000001E-2</v>
      </c>
      <c r="Q64" s="17">
        <f>SUM(M64:M64)*J64</f>
        <v>0.125</v>
      </c>
      <c r="R64" s="17">
        <f>SUM(N64:N64)*J64</f>
        <v>0.17499999999999999</v>
      </c>
      <c r="S64" s="17">
        <f>SUM(O64:O64)*J64</f>
        <v>0.25</v>
      </c>
      <c r="T64" s="17">
        <f t="shared" si="1"/>
        <v>0.25</v>
      </c>
      <c r="U64" s="458">
        <f>+P65+P67+P71</f>
        <v>0</v>
      </c>
      <c r="V64" s="458">
        <f>+Q65+Q67+Q71</f>
        <v>0</v>
      </c>
      <c r="W64" s="458">
        <f>+R65+R67+R71</f>
        <v>0</v>
      </c>
      <c r="X64" s="458">
        <f>+S65+S67+S71</f>
        <v>0</v>
      </c>
      <c r="Y64" s="458">
        <f>MAX(U64:X71)</f>
        <v>0</v>
      </c>
      <c r="Z64" s="451"/>
      <c r="AA64" s="473" t="s">
        <v>337</v>
      </c>
      <c r="AB64" s="244" t="str">
        <f>+IF(N65&gt;N64,"SUPERADA",IF(N65=N64,"EQUILIBRADA",IF(N65&lt;N64,"PARA MEJORAR")))</f>
        <v>PARA MEJORAR</v>
      </c>
      <c r="AC64" s="466" t="str">
        <f>IF(COUNTIF(AB64:AB65,"PARA MEJORAR")&gt;=1,"PARA MEJORAR","BIEN")</f>
        <v>PARA MEJORAR</v>
      </c>
      <c r="AD64" s="466"/>
      <c r="AE64" s="467"/>
      <c r="AF64" s="446"/>
      <c r="AG64" s="465"/>
    </row>
    <row r="65" spans="1:33" ht="30" customHeight="1" x14ac:dyDescent="0.2">
      <c r="A65" s="445"/>
      <c r="B65" s="455"/>
      <c r="C65" s="430"/>
      <c r="D65" s="280"/>
      <c r="E65" s="430"/>
      <c r="F65" s="430"/>
      <c r="G65" s="456"/>
      <c r="H65" s="487"/>
      <c r="I65" s="448"/>
      <c r="J65" s="462"/>
      <c r="K65" s="18" t="s">
        <v>37</v>
      </c>
      <c r="L65" s="19">
        <v>0</v>
      </c>
      <c r="M65" s="19">
        <v>0</v>
      </c>
      <c r="N65" s="19">
        <v>0</v>
      </c>
      <c r="O65" s="19">
        <v>0</v>
      </c>
      <c r="P65" s="20">
        <f>SUM(L65:L65)*J64</f>
        <v>0</v>
      </c>
      <c r="Q65" s="20">
        <f>SUM(M65:M65)*J64</f>
        <v>0</v>
      </c>
      <c r="R65" s="20">
        <f>SUM(N65:N65)*J64</f>
        <v>0</v>
      </c>
      <c r="S65" s="20">
        <f>SUM(O65:O65)*J64</f>
        <v>0</v>
      </c>
      <c r="T65" s="20">
        <f t="shared" si="1"/>
        <v>0</v>
      </c>
      <c r="U65" s="458"/>
      <c r="V65" s="458"/>
      <c r="W65" s="458"/>
      <c r="X65" s="458"/>
      <c r="Y65" s="458"/>
      <c r="Z65" s="451"/>
      <c r="AA65" s="473"/>
      <c r="AB65" s="244"/>
      <c r="AC65" s="466"/>
      <c r="AD65" s="466"/>
      <c r="AE65" s="467"/>
      <c r="AF65" s="446"/>
      <c r="AG65" s="465"/>
    </row>
    <row r="66" spans="1:33" ht="30" customHeight="1" x14ac:dyDescent="0.2">
      <c r="A66" s="445"/>
      <c r="B66" s="455"/>
      <c r="C66" s="430"/>
      <c r="D66" s="280"/>
      <c r="E66" s="430"/>
      <c r="F66" s="430"/>
      <c r="G66" s="456"/>
      <c r="H66" s="487"/>
      <c r="I66" s="448" t="s">
        <v>336</v>
      </c>
      <c r="J66" s="462">
        <v>0.45</v>
      </c>
      <c r="K66" s="15" t="s">
        <v>36</v>
      </c>
      <c r="L66" s="16">
        <v>0.1</v>
      </c>
      <c r="M66" s="16">
        <v>0.4</v>
      </c>
      <c r="N66" s="16">
        <v>0.7</v>
      </c>
      <c r="O66" s="16">
        <v>1</v>
      </c>
      <c r="P66" s="17">
        <f>SUM(L66:L66)*J66</f>
        <v>4.5000000000000005E-2</v>
      </c>
      <c r="Q66" s="17">
        <f>SUM(M66:M66)*J66</f>
        <v>0.18000000000000002</v>
      </c>
      <c r="R66" s="17">
        <f>SUM(N66:N66)*J66</f>
        <v>0.315</v>
      </c>
      <c r="S66" s="17">
        <f>SUM(O66:O66)*J66</f>
        <v>0.45</v>
      </c>
      <c r="T66" s="17">
        <f t="shared" si="1"/>
        <v>0.45</v>
      </c>
      <c r="U66" s="458"/>
      <c r="V66" s="458"/>
      <c r="W66" s="458"/>
      <c r="X66" s="458"/>
      <c r="Y66" s="458"/>
      <c r="Z66" s="451"/>
      <c r="AA66" s="473"/>
      <c r="AB66" s="244" t="str">
        <f>+IF(N67&gt;N66,"SUPERADA",IF(N67=N66,"EQUILIBRADA",IF(N67&lt;N66,"PARA MEJORAR")))</f>
        <v>PARA MEJORAR</v>
      </c>
      <c r="AC66" s="466" t="str">
        <f>IF(COUNTIF(AB66:AB67,"PARA MEJORAR")&gt;=1,"PARA MEJORAR","BIEN")</f>
        <v>PARA MEJORAR</v>
      </c>
      <c r="AD66" s="466"/>
      <c r="AE66" s="467"/>
      <c r="AF66" s="446"/>
      <c r="AG66" s="465"/>
    </row>
    <row r="67" spans="1:33" ht="30" customHeight="1" x14ac:dyDescent="0.2">
      <c r="A67" s="445"/>
      <c r="B67" s="455"/>
      <c r="C67" s="430"/>
      <c r="D67" s="280"/>
      <c r="E67" s="430"/>
      <c r="F67" s="430"/>
      <c r="G67" s="456"/>
      <c r="H67" s="487"/>
      <c r="I67" s="448"/>
      <c r="J67" s="462"/>
      <c r="K67" s="18" t="s">
        <v>37</v>
      </c>
      <c r="L67" s="19">
        <v>0</v>
      </c>
      <c r="M67" s="19">
        <v>0</v>
      </c>
      <c r="N67" s="19">
        <v>0</v>
      </c>
      <c r="O67" s="19">
        <v>0</v>
      </c>
      <c r="P67" s="20">
        <f>SUM(L67:L67)*J66</f>
        <v>0</v>
      </c>
      <c r="Q67" s="20">
        <f>SUM(M67:M67)*J66</f>
        <v>0</v>
      </c>
      <c r="R67" s="20">
        <f>SUM(N67:N67)*J66</f>
        <v>0</v>
      </c>
      <c r="S67" s="20">
        <f>SUM(O67:O67)*J66</f>
        <v>0</v>
      </c>
      <c r="T67" s="20">
        <f t="shared" si="1"/>
        <v>0</v>
      </c>
      <c r="U67" s="458"/>
      <c r="V67" s="458"/>
      <c r="W67" s="458"/>
      <c r="X67" s="458"/>
      <c r="Y67" s="458"/>
      <c r="Z67" s="451"/>
      <c r="AA67" s="473"/>
      <c r="AB67" s="244"/>
      <c r="AC67" s="466"/>
      <c r="AD67" s="466"/>
      <c r="AE67" s="467"/>
      <c r="AF67" s="446"/>
      <c r="AG67" s="465"/>
    </row>
    <row r="68" spans="1:33" ht="30" customHeight="1" x14ac:dyDescent="0.2">
      <c r="A68" s="445"/>
      <c r="B68" s="455"/>
      <c r="C68" s="430"/>
      <c r="D68" s="280"/>
      <c r="E68" s="430"/>
      <c r="F68" s="430"/>
      <c r="G68" s="456"/>
      <c r="H68" s="487"/>
      <c r="I68" s="448" t="s">
        <v>335</v>
      </c>
      <c r="J68" s="462">
        <v>0.15</v>
      </c>
      <c r="K68" s="15" t="s">
        <v>36</v>
      </c>
      <c r="L68" s="16">
        <v>0.1</v>
      </c>
      <c r="M68" s="16">
        <v>0.4</v>
      </c>
      <c r="N68" s="16">
        <v>0.7</v>
      </c>
      <c r="O68" s="16">
        <v>1</v>
      </c>
      <c r="P68" s="20"/>
      <c r="Q68" s="20"/>
      <c r="R68" s="20"/>
      <c r="S68" s="20"/>
      <c r="T68" s="20"/>
      <c r="U68" s="458"/>
      <c r="V68" s="458"/>
      <c r="W68" s="458"/>
      <c r="X68" s="458"/>
      <c r="Y68" s="458"/>
      <c r="Z68" s="451"/>
      <c r="AA68" s="473"/>
      <c r="AB68" s="36"/>
      <c r="AC68" s="85"/>
      <c r="AD68" s="466"/>
      <c r="AE68" s="467"/>
      <c r="AF68" s="446"/>
      <c r="AG68" s="465"/>
    </row>
    <row r="69" spans="1:33" ht="30" customHeight="1" x14ac:dyDescent="0.2">
      <c r="A69" s="445"/>
      <c r="B69" s="455"/>
      <c r="C69" s="430"/>
      <c r="D69" s="280"/>
      <c r="E69" s="430"/>
      <c r="F69" s="430"/>
      <c r="G69" s="456"/>
      <c r="H69" s="487"/>
      <c r="I69" s="448"/>
      <c r="J69" s="462"/>
      <c r="K69" s="18" t="s">
        <v>37</v>
      </c>
      <c r="L69" s="19">
        <v>0</v>
      </c>
      <c r="M69" s="19">
        <v>0</v>
      </c>
      <c r="N69" s="19">
        <v>0</v>
      </c>
      <c r="O69" s="19">
        <v>0</v>
      </c>
      <c r="P69" s="20"/>
      <c r="Q69" s="20"/>
      <c r="R69" s="20"/>
      <c r="S69" s="20"/>
      <c r="T69" s="20"/>
      <c r="U69" s="458"/>
      <c r="V69" s="458"/>
      <c r="W69" s="458"/>
      <c r="X69" s="458"/>
      <c r="Y69" s="458"/>
      <c r="Z69" s="451"/>
      <c r="AA69" s="473"/>
      <c r="AB69" s="36"/>
      <c r="AC69" s="85"/>
      <c r="AD69" s="466"/>
      <c r="AE69" s="467"/>
      <c r="AF69" s="446"/>
      <c r="AG69" s="465"/>
    </row>
    <row r="70" spans="1:33" ht="30" customHeight="1" x14ac:dyDescent="0.2">
      <c r="A70" s="445"/>
      <c r="B70" s="455"/>
      <c r="C70" s="430"/>
      <c r="D70" s="280"/>
      <c r="E70" s="430"/>
      <c r="F70" s="430"/>
      <c r="G70" s="436" t="s">
        <v>334</v>
      </c>
      <c r="H70" s="487"/>
      <c r="I70" s="448" t="s">
        <v>333</v>
      </c>
      <c r="J70" s="462">
        <v>0.15</v>
      </c>
      <c r="K70" s="15" t="s">
        <v>36</v>
      </c>
      <c r="L70" s="16">
        <v>0</v>
      </c>
      <c r="M70" s="16">
        <v>0.33333333333333331</v>
      </c>
      <c r="N70" s="16">
        <v>0.66666666666666663</v>
      </c>
      <c r="O70" s="16">
        <v>1</v>
      </c>
      <c r="P70" s="17">
        <f>SUM(L70:L70)*J70</f>
        <v>0</v>
      </c>
      <c r="Q70" s="17">
        <f>SUM(M70:M70)*J70</f>
        <v>4.9999999999999996E-2</v>
      </c>
      <c r="R70" s="17">
        <f>SUM(N70:N70)*J70</f>
        <v>9.9999999999999992E-2</v>
      </c>
      <c r="S70" s="17">
        <f>SUM(O70:O70)*J70</f>
        <v>0.15</v>
      </c>
      <c r="T70" s="17">
        <f t="shared" ref="T70:T101" si="2">MAX(P70:S70)</f>
        <v>0.15</v>
      </c>
      <c r="U70" s="458"/>
      <c r="V70" s="458"/>
      <c r="W70" s="458"/>
      <c r="X70" s="458"/>
      <c r="Y70" s="458"/>
      <c r="Z70" s="451"/>
      <c r="AA70" s="473"/>
      <c r="AB70" s="244" t="str">
        <f>+IF(N71&gt;N70,"SUPERADA",IF(N71=N70,"EQUILIBRADA",IF(N71&lt;N70,"PARA MEJORAR")))</f>
        <v>PARA MEJORAR</v>
      </c>
      <c r="AC70" s="466" t="str">
        <f>IF(COUNTIF(AB70:AB71,"PARA MEJORAR")&gt;=1,"PARA MEJORAR","BIEN")</f>
        <v>PARA MEJORAR</v>
      </c>
      <c r="AD70" s="466"/>
      <c r="AE70" s="467"/>
      <c r="AF70" s="446"/>
      <c r="AG70" s="465"/>
    </row>
    <row r="71" spans="1:33" ht="30" customHeight="1" x14ac:dyDescent="0.2">
      <c r="A71" s="445"/>
      <c r="B71" s="455"/>
      <c r="C71" s="430"/>
      <c r="D71" s="280"/>
      <c r="E71" s="430"/>
      <c r="F71" s="430"/>
      <c r="G71" s="436"/>
      <c r="H71" s="487"/>
      <c r="I71" s="448"/>
      <c r="J71" s="462"/>
      <c r="K71" s="18" t="s">
        <v>37</v>
      </c>
      <c r="L71" s="19">
        <v>0</v>
      </c>
      <c r="M71" s="19">
        <v>0</v>
      </c>
      <c r="N71" s="19">
        <v>0</v>
      </c>
      <c r="O71" s="19">
        <v>0</v>
      </c>
      <c r="P71" s="20">
        <f>SUM(L71:L71)*J70</f>
        <v>0</v>
      </c>
      <c r="Q71" s="20">
        <f>SUM(M71:M71)*J70</f>
        <v>0</v>
      </c>
      <c r="R71" s="20">
        <f>SUM(N71:N71)*J70</f>
        <v>0</v>
      </c>
      <c r="S71" s="20">
        <f>SUM(O71:O71)*J70</f>
        <v>0</v>
      </c>
      <c r="T71" s="20">
        <f t="shared" si="2"/>
        <v>0</v>
      </c>
      <c r="U71" s="458"/>
      <c r="V71" s="458"/>
      <c r="W71" s="458"/>
      <c r="X71" s="458"/>
      <c r="Y71" s="458"/>
      <c r="Z71" s="451"/>
      <c r="AA71" s="473"/>
      <c r="AB71" s="244"/>
      <c r="AC71" s="466"/>
      <c r="AD71" s="466"/>
      <c r="AE71" s="467"/>
      <c r="AF71" s="446"/>
      <c r="AG71" s="465"/>
    </row>
    <row r="72" spans="1:33" ht="30" customHeight="1" x14ac:dyDescent="0.2">
      <c r="A72" s="445" t="s">
        <v>332</v>
      </c>
      <c r="B72" s="455"/>
      <c r="C72" s="430" t="s">
        <v>331</v>
      </c>
      <c r="D72" s="280" t="s">
        <v>330</v>
      </c>
      <c r="E72" s="280" t="s">
        <v>329</v>
      </c>
      <c r="F72" s="280" t="s">
        <v>328</v>
      </c>
      <c r="G72" s="436" t="s">
        <v>327</v>
      </c>
      <c r="H72" s="434"/>
      <c r="I72" s="442" t="s">
        <v>326</v>
      </c>
      <c r="J72" s="463">
        <v>0.4</v>
      </c>
      <c r="K72" s="15" t="s">
        <v>36</v>
      </c>
      <c r="L72" s="16">
        <v>0.16</v>
      </c>
      <c r="M72" s="16">
        <v>0.5</v>
      </c>
      <c r="N72" s="16">
        <v>0.66</v>
      </c>
      <c r="O72" s="16">
        <v>1</v>
      </c>
      <c r="P72" s="17">
        <f>SUM(L72:L72)*J72</f>
        <v>6.4000000000000001E-2</v>
      </c>
      <c r="Q72" s="17">
        <f>SUM(M72:M72)*J72</f>
        <v>0.2</v>
      </c>
      <c r="R72" s="17">
        <f>SUM(N72:N72)*J72</f>
        <v>0.26400000000000001</v>
      </c>
      <c r="S72" s="17">
        <f>SUM(O72:O72)*J72</f>
        <v>0.4</v>
      </c>
      <c r="T72" s="17">
        <f t="shared" si="2"/>
        <v>0.4</v>
      </c>
      <c r="U72" s="458">
        <f>+P73+P75+P77</f>
        <v>0</v>
      </c>
      <c r="V72" s="458">
        <f>+Q73+Q75+Q77</f>
        <v>0</v>
      </c>
      <c r="W72" s="458" t="e">
        <f>+R73+R75+R77+#REF!</f>
        <v>#REF!</v>
      </c>
      <c r="X72" s="458">
        <f>+S73+S75+S77</f>
        <v>0</v>
      </c>
      <c r="Y72" s="458" t="e">
        <f>MAX(U72:X77)</f>
        <v>#REF!</v>
      </c>
      <c r="Z72" s="451"/>
      <c r="AA72" s="472" t="s">
        <v>325</v>
      </c>
      <c r="AB72" s="244" t="str">
        <f>+IF(N73&gt;N72,"SUPERADA",IF(N73=N72,"EQUILIBRADA",IF(N73&lt;N72,"PARA MEJORAR")))</f>
        <v>PARA MEJORAR</v>
      </c>
      <c r="AC72" s="466" t="str">
        <f>IF(COUNTIF(AB72:AB77,"PARA MEJORAR")&gt;=1,"PARA MEJORAR","BIEN")</f>
        <v>PARA MEJORAR</v>
      </c>
      <c r="AD72" s="466" t="str">
        <f>IF(COUNTIF(AC72:AC77,"PARA MEJORAR")&gt;=1,"PARA MEJORAR","BIEN")</f>
        <v>PARA MEJORAR</v>
      </c>
      <c r="AE72" s="467"/>
      <c r="AF72" s="446"/>
      <c r="AG72" s="465"/>
    </row>
    <row r="73" spans="1:33" ht="30" customHeight="1" x14ac:dyDescent="0.2">
      <c r="A73" s="445"/>
      <c r="B73" s="455"/>
      <c r="C73" s="430"/>
      <c r="D73" s="280"/>
      <c r="E73" s="280"/>
      <c r="F73" s="280"/>
      <c r="G73" s="436"/>
      <c r="H73" s="434"/>
      <c r="I73" s="442"/>
      <c r="J73" s="463"/>
      <c r="K73" s="18" t="s">
        <v>37</v>
      </c>
      <c r="L73" s="19">
        <v>0</v>
      </c>
      <c r="M73" s="19">
        <v>0</v>
      </c>
      <c r="N73" s="19">
        <v>0</v>
      </c>
      <c r="O73" s="19">
        <v>0</v>
      </c>
      <c r="P73" s="20">
        <f>SUM(L73:L73)*J72</f>
        <v>0</v>
      </c>
      <c r="Q73" s="20">
        <f>SUM(M73:M73)*J72</f>
        <v>0</v>
      </c>
      <c r="R73" s="20">
        <f>SUM(N73:N73)*J72</f>
        <v>0</v>
      </c>
      <c r="S73" s="20">
        <f>SUM(O73:O73)*J72</f>
        <v>0</v>
      </c>
      <c r="T73" s="20">
        <f t="shared" si="2"/>
        <v>0</v>
      </c>
      <c r="U73" s="458"/>
      <c r="V73" s="458"/>
      <c r="W73" s="458"/>
      <c r="X73" s="458"/>
      <c r="Y73" s="458"/>
      <c r="Z73" s="451"/>
      <c r="AA73" s="472"/>
      <c r="AB73" s="244"/>
      <c r="AC73" s="466"/>
      <c r="AD73" s="466"/>
      <c r="AE73" s="467"/>
      <c r="AF73" s="446"/>
      <c r="AG73" s="465"/>
    </row>
    <row r="74" spans="1:33" ht="30" customHeight="1" x14ac:dyDescent="0.2">
      <c r="A74" s="445"/>
      <c r="B74" s="455"/>
      <c r="C74" s="430"/>
      <c r="D74" s="280"/>
      <c r="E74" s="280"/>
      <c r="F74" s="280"/>
      <c r="G74" s="436"/>
      <c r="H74" s="434"/>
      <c r="I74" s="442" t="s">
        <v>324</v>
      </c>
      <c r="J74" s="463">
        <v>0.4</v>
      </c>
      <c r="K74" s="15" t="s">
        <v>36</v>
      </c>
      <c r="L74" s="16">
        <v>0</v>
      </c>
      <c r="M74" s="16">
        <v>0</v>
      </c>
      <c r="N74" s="16">
        <v>0</v>
      </c>
      <c r="O74" s="16">
        <v>0</v>
      </c>
      <c r="P74" s="17">
        <f>SUM(L74:L74)*J74</f>
        <v>0</v>
      </c>
      <c r="Q74" s="17">
        <f>SUM(M74:M74)*J74</f>
        <v>0</v>
      </c>
      <c r="R74" s="17">
        <f>SUM(N74:N74)*J74</f>
        <v>0</v>
      </c>
      <c r="S74" s="17">
        <f>SUM(O74:O74)*J74</f>
        <v>0</v>
      </c>
      <c r="T74" s="17">
        <f t="shared" si="2"/>
        <v>0</v>
      </c>
      <c r="U74" s="458"/>
      <c r="V74" s="458"/>
      <c r="W74" s="458"/>
      <c r="X74" s="458"/>
      <c r="Y74" s="458"/>
      <c r="Z74" s="451"/>
      <c r="AA74" s="472"/>
      <c r="AB74" s="244" t="str">
        <f>+IF(N75&gt;N74,"SUPERADA",IF(N75=N74,"EQUILIBRADA",IF(N75&lt;N74,"PARA MEJORAR")))</f>
        <v>EQUILIBRADA</v>
      </c>
      <c r="AC74" s="466"/>
      <c r="AD74" s="466"/>
      <c r="AE74" s="467"/>
      <c r="AF74" s="446"/>
      <c r="AG74" s="465"/>
    </row>
    <row r="75" spans="1:33" ht="30" customHeight="1" x14ac:dyDescent="0.2">
      <c r="A75" s="445"/>
      <c r="B75" s="455"/>
      <c r="C75" s="430"/>
      <c r="D75" s="280"/>
      <c r="E75" s="280"/>
      <c r="F75" s="280"/>
      <c r="G75" s="436"/>
      <c r="H75" s="434"/>
      <c r="I75" s="442"/>
      <c r="J75" s="463"/>
      <c r="K75" s="18" t="s">
        <v>37</v>
      </c>
      <c r="L75" s="19">
        <v>0</v>
      </c>
      <c r="M75" s="19">
        <v>0</v>
      </c>
      <c r="N75" s="19">
        <v>0</v>
      </c>
      <c r="O75" s="19">
        <v>0</v>
      </c>
      <c r="P75" s="20">
        <f>SUM(L75:L75)*J74</f>
        <v>0</v>
      </c>
      <c r="Q75" s="20">
        <f>SUM(M75:M75)*J74</f>
        <v>0</v>
      </c>
      <c r="R75" s="20">
        <f>SUM(N75:N75)*J74</f>
        <v>0</v>
      </c>
      <c r="S75" s="20">
        <f>SUM(O75:O75)*J74</f>
        <v>0</v>
      </c>
      <c r="T75" s="20">
        <f t="shared" si="2"/>
        <v>0</v>
      </c>
      <c r="U75" s="458"/>
      <c r="V75" s="458"/>
      <c r="W75" s="458"/>
      <c r="X75" s="458"/>
      <c r="Y75" s="458"/>
      <c r="Z75" s="451"/>
      <c r="AA75" s="472"/>
      <c r="AB75" s="244"/>
      <c r="AC75" s="466"/>
      <c r="AD75" s="466"/>
      <c r="AE75" s="467"/>
      <c r="AF75" s="446"/>
      <c r="AG75" s="465"/>
    </row>
    <row r="76" spans="1:33" ht="30" customHeight="1" x14ac:dyDescent="0.2">
      <c r="A76" s="445"/>
      <c r="B76" s="455"/>
      <c r="C76" s="430"/>
      <c r="D76" s="280"/>
      <c r="E76" s="280"/>
      <c r="F76" s="280"/>
      <c r="G76" s="436"/>
      <c r="H76" s="434"/>
      <c r="I76" s="442" t="s">
        <v>323</v>
      </c>
      <c r="J76" s="463">
        <v>0.2</v>
      </c>
      <c r="K76" s="15" t="s">
        <v>36</v>
      </c>
      <c r="L76" s="16">
        <v>0</v>
      </c>
      <c r="M76" s="16">
        <v>0</v>
      </c>
      <c r="N76" s="16">
        <v>0</v>
      </c>
      <c r="O76" s="16">
        <v>0</v>
      </c>
      <c r="P76" s="17">
        <f>SUM(L76:L76)*J76</f>
        <v>0</v>
      </c>
      <c r="Q76" s="17">
        <f>SUM(M76:M76)*J76</f>
        <v>0</v>
      </c>
      <c r="R76" s="17">
        <f>SUM(N76:N76)*J76</f>
        <v>0</v>
      </c>
      <c r="S76" s="17">
        <f>SUM(O76:O76)*J76</f>
        <v>0</v>
      </c>
      <c r="T76" s="17">
        <f t="shared" si="2"/>
        <v>0</v>
      </c>
      <c r="U76" s="458"/>
      <c r="V76" s="458"/>
      <c r="W76" s="458"/>
      <c r="X76" s="458"/>
      <c r="Y76" s="458"/>
      <c r="Z76" s="451"/>
      <c r="AA76" s="472"/>
      <c r="AB76" s="244" t="str">
        <f>+IF(N77&gt;N76,"SUPERADA",IF(N77=N76,"EQUILIBRADA",IF(N77&lt;N76,"PARA MEJORAR")))</f>
        <v>EQUILIBRADA</v>
      </c>
      <c r="AC76" s="466"/>
      <c r="AD76" s="466"/>
      <c r="AE76" s="467"/>
      <c r="AF76" s="446"/>
      <c r="AG76" s="465"/>
    </row>
    <row r="77" spans="1:33" ht="30" customHeight="1" x14ac:dyDescent="0.2">
      <c r="A77" s="445"/>
      <c r="B77" s="455"/>
      <c r="C77" s="430"/>
      <c r="D77" s="280"/>
      <c r="E77" s="280"/>
      <c r="F77" s="280"/>
      <c r="G77" s="436"/>
      <c r="H77" s="434"/>
      <c r="I77" s="442"/>
      <c r="J77" s="463"/>
      <c r="K77" s="18" t="s">
        <v>37</v>
      </c>
      <c r="L77" s="19">
        <v>0</v>
      </c>
      <c r="M77" s="19">
        <v>0</v>
      </c>
      <c r="N77" s="19">
        <v>0</v>
      </c>
      <c r="O77" s="19">
        <v>0</v>
      </c>
      <c r="P77" s="20">
        <f>SUM(L77:L77)*J76</f>
        <v>0</v>
      </c>
      <c r="Q77" s="20">
        <f>SUM(M77:M77)*J76</f>
        <v>0</v>
      </c>
      <c r="R77" s="20">
        <f>SUM(N77:N77)*J76</f>
        <v>0</v>
      </c>
      <c r="S77" s="20">
        <f>SUM(O77:O77)*J76</f>
        <v>0</v>
      </c>
      <c r="T77" s="20">
        <f t="shared" si="2"/>
        <v>0</v>
      </c>
      <c r="U77" s="458"/>
      <c r="V77" s="458"/>
      <c r="W77" s="458"/>
      <c r="X77" s="458"/>
      <c r="Y77" s="458"/>
      <c r="Z77" s="451"/>
      <c r="AA77" s="472"/>
      <c r="AB77" s="244"/>
      <c r="AC77" s="466"/>
      <c r="AD77" s="466"/>
      <c r="AE77" s="467"/>
      <c r="AF77" s="446"/>
      <c r="AG77" s="465"/>
    </row>
    <row r="78" spans="1:33" ht="30" customHeight="1" x14ac:dyDescent="0.2">
      <c r="A78" s="445" t="s">
        <v>322</v>
      </c>
      <c r="B78" s="455"/>
      <c r="C78" s="430" t="s">
        <v>321</v>
      </c>
      <c r="D78" s="430" t="s">
        <v>320</v>
      </c>
      <c r="E78" s="430" t="s">
        <v>319</v>
      </c>
      <c r="F78" s="430" t="s">
        <v>318</v>
      </c>
      <c r="G78" s="436" t="s">
        <v>317</v>
      </c>
      <c r="H78" s="434"/>
      <c r="I78" s="442" t="s">
        <v>316</v>
      </c>
      <c r="J78" s="463">
        <v>0.3</v>
      </c>
      <c r="K78" s="15" t="s">
        <v>36</v>
      </c>
      <c r="L78" s="16">
        <v>1</v>
      </c>
      <c r="M78" s="16">
        <v>1</v>
      </c>
      <c r="N78" s="16">
        <v>1</v>
      </c>
      <c r="O78" s="16">
        <v>1</v>
      </c>
      <c r="P78" s="17">
        <f>SUM(L78:L78)*J78</f>
        <v>0.3</v>
      </c>
      <c r="Q78" s="17">
        <f>SUM(M78:M78)*J78</f>
        <v>0.3</v>
      </c>
      <c r="R78" s="17">
        <f>SUM(N78:N78)*J78</f>
        <v>0.3</v>
      </c>
      <c r="S78" s="17">
        <f>SUM(O78:O78)*J78</f>
        <v>0.3</v>
      </c>
      <c r="T78" s="17">
        <f t="shared" si="2"/>
        <v>0.3</v>
      </c>
      <c r="U78" s="458">
        <f>+P79+P81+P83</f>
        <v>0</v>
      </c>
      <c r="V78" s="458">
        <f>+Q79+Q81+Q83</f>
        <v>0</v>
      </c>
      <c r="W78" s="458" t="e">
        <f>+R79+R81+R83+#REF!</f>
        <v>#REF!</v>
      </c>
      <c r="X78" s="458">
        <f>+S79+S81+S83</f>
        <v>0</v>
      </c>
      <c r="Y78" s="458" t="e">
        <f>MAX(U78:X83)</f>
        <v>#REF!</v>
      </c>
      <c r="Z78" s="451"/>
      <c r="AA78" s="472" t="s">
        <v>315</v>
      </c>
      <c r="AB78" s="244" t="str">
        <f>+IF(N79&gt;N78,"SUPERADA",IF(N79=N78,"EQUILIBRADA",IF(N79&lt;N78,"PARA MEJORAR")))</f>
        <v>PARA MEJORAR</v>
      </c>
      <c r="AC78" s="466" t="str">
        <f>IF(COUNTIF(AB78:AB83,"PARA MEJORAR")&gt;=1,"PARA MEJORAR","BIEN")</f>
        <v>PARA MEJORAR</v>
      </c>
      <c r="AD78" s="466" t="str">
        <f>IF(COUNTIF(AC78:AC83,"PARA MEJORAR")&gt;=1,"PARA MEJORAR","BIEN")</f>
        <v>PARA MEJORAR</v>
      </c>
      <c r="AE78" s="467"/>
      <c r="AF78" s="446"/>
      <c r="AG78" s="465"/>
    </row>
    <row r="79" spans="1:33" ht="30" customHeight="1" x14ac:dyDescent="0.2">
      <c r="A79" s="445"/>
      <c r="B79" s="455"/>
      <c r="C79" s="430"/>
      <c r="D79" s="430"/>
      <c r="E79" s="430"/>
      <c r="F79" s="430"/>
      <c r="G79" s="436"/>
      <c r="H79" s="435"/>
      <c r="I79" s="442"/>
      <c r="J79" s="463"/>
      <c r="K79" s="18" t="s">
        <v>37</v>
      </c>
      <c r="L79" s="19">
        <v>0</v>
      </c>
      <c r="M79" s="19">
        <v>0</v>
      </c>
      <c r="N79" s="19">
        <v>0</v>
      </c>
      <c r="O79" s="19">
        <v>0</v>
      </c>
      <c r="P79" s="20">
        <f>SUM(L79:L79)*J78</f>
        <v>0</v>
      </c>
      <c r="Q79" s="20">
        <f>SUM(M79:M79)*J78</f>
        <v>0</v>
      </c>
      <c r="R79" s="20">
        <f>SUM(N79:N79)*J78</f>
        <v>0</v>
      </c>
      <c r="S79" s="20">
        <f>SUM(O79:O79)*J78</f>
        <v>0</v>
      </c>
      <c r="T79" s="20">
        <f t="shared" si="2"/>
        <v>0</v>
      </c>
      <c r="U79" s="458"/>
      <c r="V79" s="458"/>
      <c r="W79" s="458"/>
      <c r="X79" s="458"/>
      <c r="Y79" s="458"/>
      <c r="Z79" s="451"/>
      <c r="AA79" s="472"/>
      <c r="AB79" s="244"/>
      <c r="AC79" s="466"/>
      <c r="AD79" s="466"/>
      <c r="AE79" s="467"/>
      <c r="AF79" s="446"/>
      <c r="AG79" s="465"/>
    </row>
    <row r="80" spans="1:33" ht="30" customHeight="1" x14ac:dyDescent="0.2">
      <c r="A80" s="445"/>
      <c r="B80" s="455"/>
      <c r="C80" s="430"/>
      <c r="D80" s="430"/>
      <c r="E80" s="430"/>
      <c r="F80" s="430"/>
      <c r="G80" s="436"/>
      <c r="H80" s="435"/>
      <c r="I80" s="442" t="s">
        <v>314</v>
      </c>
      <c r="J80" s="463">
        <v>0.3</v>
      </c>
      <c r="K80" s="15" t="s">
        <v>36</v>
      </c>
      <c r="L80" s="16">
        <v>1</v>
      </c>
      <c r="M80" s="16">
        <v>1</v>
      </c>
      <c r="N80" s="16">
        <v>1</v>
      </c>
      <c r="O80" s="16">
        <v>1</v>
      </c>
      <c r="P80" s="17">
        <f>SUM(L80:L80)*J80</f>
        <v>0.3</v>
      </c>
      <c r="Q80" s="17">
        <f>SUM(M80:M80)*J80</f>
        <v>0.3</v>
      </c>
      <c r="R80" s="17">
        <f>SUM(N80:N80)*J80</f>
        <v>0.3</v>
      </c>
      <c r="S80" s="17">
        <f>SUM(O80:O80)*J80</f>
        <v>0.3</v>
      </c>
      <c r="T80" s="17">
        <f t="shared" si="2"/>
        <v>0.3</v>
      </c>
      <c r="U80" s="458"/>
      <c r="V80" s="458"/>
      <c r="W80" s="458"/>
      <c r="X80" s="458"/>
      <c r="Y80" s="458"/>
      <c r="Z80" s="451"/>
      <c r="AA80" s="472"/>
      <c r="AB80" s="244" t="str">
        <f>+IF(N81&gt;N80,"SUPERADA",IF(N81=N80,"EQUILIBRADA",IF(N81&lt;N80,"PARA MEJORAR")))</f>
        <v>PARA MEJORAR</v>
      </c>
      <c r="AC80" s="466"/>
      <c r="AD80" s="466"/>
      <c r="AE80" s="467"/>
      <c r="AF80" s="446"/>
      <c r="AG80" s="465"/>
    </row>
    <row r="81" spans="1:33" ht="30" customHeight="1" x14ac:dyDescent="0.2">
      <c r="A81" s="445"/>
      <c r="B81" s="455"/>
      <c r="C81" s="430"/>
      <c r="D81" s="430"/>
      <c r="E81" s="430"/>
      <c r="F81" s="430"/>
      <c r="G81" s="436"/>
      <c r="H81" s="435"/>
      <c r="I81" s="442"/>
      <c r="J81" s="463"/>
      <c r="K81" s="18" t="s">
        <v>37</v>
      </c>
      <c r="L81" s="19">
        <v>0</v>
      </c>
      <c r="M81" s="19">
        <v>0</v>
      </c>
      <c r="N81" s="19">
        <v>0</v>
      </c>
      <c r="O81" s="19">
        <v>0</v>
      </c>
      <c r="P81" s="20">
        <f>SUM(L81:L81)*J80</f>
        <v>0</v>
      </c>
      <c r="Q81" s="20">
        <f>SUM(M81:M81)*J80</f>
        <v>0</v>
      </c>
      <c r="R81" s="20">
        <f>SUM(N81:N81)*J80</f>
        <v>0</v>
      </c>
      <c r="S81" s="20">
        <f>SUM(O81:O81)*J80</f>
        <v>0</v>
      </c>
      <c r="T81" s="20">
        <f t="shared" si="2"/>
        <v>0</v>
      </c>
      <c r="U81" s="458"/>
      <c r="V81" s="458"/>
      <c r="W81" s="458"/>
      <c r="X81" s="458"/>
      <c r="Y81" s="458"/>
      <c r="Z81" s="451"/>
      <c r="AA81" s="472"/>
      <c r="AB81" s="244"/>
      <c r="AC81" s="466"/>
      <c r="AD81" s="466"/>
      <c r="AE81" s="467"/>
      <c r="AF81" s="446"/>
      <c r="AG81" s="465"/>
    </row>
    <row r="82" spans="1:33" ht="30" customHeight="1" x14ac:dyDescent="0.2">
      <c r="A82" s="445"/>
      <c r="B82" s="455"/>
      <c r="C82" s="430"/>
      <c r="D82" s="430"/>
      <c r="E82" s="430"/>
      <c r="F82" s="430"/>
      <c r="G82" s="436"/>
      <c r="H82" s="435"/>
      <c r="I82" s="442" t="s">
        <v>313</v>
      </c>
      <c r="J82" s="463">
        <v>0.4</v>
      </c>
      <c r="K82" s="15" t="s">
        <v>36</v>
      </c>
      <c r="L82" s="16">
        <v>0.5</v>
      </c>
      <c r="M82" s="16">
        <v>1</v>
      </c>
      <c r="N82" s="16">
        <v>1</v>
      </c>
      <c r="O82" s="16">
        <v>1</v>
      </c>
      <c r="P82" s="17">
        <f>SUM(L82:L82)*J82</f>
        <v>0.2</v>
      </c>
      <c r="Q82" s="17">
        <f>SUM(M82:M82)*J82</f>
        <v>0.4</v>
      </c>
      <c r="R82" s="17">
        <f>SUM(N82:N82)*J82</f>
        <v>0.4</v>
      </c>
      <c r="S82" s="17">
        <f>SUM(O82:O82)*J82</f>
        <v>0.4</v>
      </c>
      <c r="T82" s="17">
        <f t="shared" si="2"/>
        <v>0.4</v>
      </c>
      <c r="U82" s="458"/>
      <c r="V82" s="458"/>
      <c r="W82" s="458"/>
      <c r="X82" s="458"/>
      <c r="Y82" s="458"/>
      <c r="Z82" s="451"/>
      <c r="AA82" s="472"/>
      <c r="AB82" s="244" t="str">
        <f>+IF(N83&gt;N82,"SUPERADA",IF(N83=N82,"EQUILIBRADA",IF(N83&lt;N82,"PARA MEJORAR")))</f>
        <v>PARA MEJORAR</v>
      </c>
      <c r="AC82" s="466"/>
      <c r="AD82" s="466"/>
      <c r="AE82" s="467"/>
      <c r="AF82" s="446"/>
      <c r="AG82" s="465"/>
    </row>
    <row r="83" spans="1:33" ht="30" customHeight="1" x14ac:dyDescent="0.2">
      <c r="A83" s="445"/>
      <c r="B83" s="455"/>
      <c r="C83" s="430"/>
      <c r="D83" s="430"/>
      <c r="E83" s="430"/>
      <c r="F83" s="430"/>
      <c r="G83" s="436"/>
      <c r="H83" s="435"/>
      <c r="I83" s="442"/>
      <c r="J83" s="463"/>
      <c r="K83" s="18" t="s">
        <v>37</v>
      </c>
      <c r="L83" s="19">
        <v>0</v>
      </c>
      <c r="M83" s="19">
        <v>0</v>
      </c>
      <c r="N83" s="19">
        <v>0</v>
      </c>
      <c r="O83" s="19">
        <v>0</v>
      </c>
      <c r="P83" s="20">
        <f>SUM(L83:L83)*J82</f>
        <v>0</v>
      </c>
      <c r="Q83" s="20">
        <f>SUM(M83:M83)*J82</f>
        <v>0</v>
      </c>
      <c r="R83" s="20">
        <f>SUM(N83:N83)*J82</f>
        <v>0</v>
      </c>
      <c r="S83" s="20">
        <f>SUM(O83:O83)*J82</f>
        <v>0</v>
      </c>
      <c r="T83" s="20">
        <f t="shared" si="2"/>
        <v>0</v>
      </c>
      <c r="U83" s="458"/>
      <c r="V83" s="458"/>
      <c r="W83" s="458"/>
      <c r="X83" s="458"/>
      <c r="Y83" s="458"/>
      <c r="Z83" s="451"/>
      <c r="AA83" s="472"/>
      <c r="AB83" s="244"/>
      <c r="AC83" s="466"/>
      <c r="AD83" s="466"/>
      <c r="AE83" s="467"/>
      <c r="AF83" s="446"/>
      <c r="AG83" s="465"/>
    </row>
    <row r="84" spans="1:33" ht="30" customHeight="1" x14ac:dyDescent="0.2">
      <c r="A84" s="445"/>
      <c r="B84" s="455"/>
      <c r="C84" s="430"/>
      <c r="D84" s="430" t="s">
        <v>312</v>
      </c>
      <c r="E84" s="430" t="s">
        <v>311</v>
      </c>
      <c r="F84" s="430" t="s">
        <v>310</v>
      </c>
      <c r="G84" s="436" t="s">
        <v>309</v>
      </c>
      <c r="H84" s="434"/>
      <c r="I84" s="448" t="s">
        <v>308</v>
      </c>
      <c r="J84" s="463">
        <v>0.1</v>
      </c>
      <c r="K84" s="15" t="s">
        <v>36</v>
      </c>
      <c r="L84" s="16">
        <v>1</v>
      </c>
      <c r="M84" s="16">
        <v>1</v>
      </c>
      <c r="N84" s="16">
        <v>1</v>
      </c>
      <c r="O84" s="16">
        <v>1</v>
      </c>
      <c r="P84" s="17">
        <f>SUM(L84:L84)*J84</f>
        <v>0.1</v>
      </c>
      <c r="Q84" s="17">
        <f>SUM(M84:M84)*J84</f>
        <v>0.1</v>
      </c>
      <c r="R84" s="17">
        <f>SUM(N84:N84)*J84</f>
        <v>0.1</v>
      </c>
      <c r="S84" s="17">
        <f>SUM(O84:O84)*J84</f>
        <v>0.1</v>
      </c>
      <c r="T84" s="17">
        <f t="shared" si="2"/>
        <v>0.1</v>
      </c>
      <c r="U84" s="458">
        <f>+P85+P95+P97</f>
        <v>0</v>
      </c>
      <c r="V84" s="458">
        <f>+Q85+Q95+Q97</f>
        <v>0</v>
      </c>
      <c r="W84" s="458">
        <f>+R85+R95+R97</f>
        <v>0</v>
      </c>
      <c r="X84" s="458">
        <f>+S85+S95+S97</f>
        <v>0</v>
      </c>
      <c r="Y84" s="458">
        <f>MAX(U84:X97)</f>
        <v>0</v>
      </c>
      <c r="Z84" s="451"/>
      <c r="AA84" s="472"/>
      <c r="AB84" s="244" t="str">
        <f>+IF(N85&gt;N84,"SUPERADA",IF(N85=N84,"EQUILIBRADA",IF(N85&lt;N84,"PARA MEJORAR")))</f>
        <v>PARA MEJORAR</v>
      </c>
      <c r="AC84" s="466" t="str">
        <f>IF(COUNTIF(AB84:AB97,"PARA MEJORAR")&gt;=1,"PARA MEJORAR","BIEN")</f>
        <v>PARA MEJORAR</v>
      </c>
      <c r="AD84" s="85"/>
      <c r="AE84" s="467"/>
      <c r="AF84" s="446"/>
      <c r="AG84" s="465"/>
    </row>
    <row r="85" spans="1:33" ht="30" customHeight="1" x14ac:dyDescent="0.2">
      <c r="A85" s="445"/>
      <c r="B85" s="455"/>
      <c r="C85" s="430"/>
      <c r="D85" s="430"/>
      <c r="E85" s="430"/>
      <c r="F85" s="430"/>
      <c r="G85" s="436"/>
      <c r="H85" s="435"/>
      <c r="I85" s="448"/>
      <c r="J85" s="463"/>
      <c r="K85" s="18" t="s">
        <v>37</v>
      </c>
      <c r="L85" s="19">
        <v>0</v>
      </c>
      <c r="M85" s="19">
        <v>0</v>
      </c>
      <c r="N85" s="19">
        <v>0</v>
      </c>
      <c r="O85" s="19">
        <v>0</v>
      </c>
      <c r="P85" s="20">
        <f>SUM(L85:L85)*J84</f>
        <v>0</v>
      </c>
      <c r="Q85" s="20">
        <f>SUM(M85:M85)*J84</f>
        <v>0</v>
      </c>
      <c r="R85" s="20">
        <f>SUM(N85:N85)*J84</f>
        <v>0</v>
      </c>
      <c r="S85" s="20">
        <f>SUM(O85:O85)*J84</f>
        <v>0</v>
      </c>
      <c r="T85" s="20">
        <f t="shared" si="2"/>
        <v>0</v>
      </c>
      <c r="U85" s="458"/>
      <c r="V85" s="458"/>
      <c r="W85" s="458"/>
      <c r="X85" s="458"/>
      <c r="Y85" s="458"/>
      <c r="Z85" s="451"/>
      <c r="AA85" s="472"/>
      <c r="AB85" s="244"/>
      <c r="AC85" s="466"/>
      <c r="AD85" s="85"/>
      <c r="AE85" s="467"/>
      <c r="AF85" s="446"/>
      <c r="AG85" s="465"/>
    </row>
    <row r="86" spans="1:33" ht="30" customHeight="1" x14ac:dyDescent="0.2">
      <c r="A86" s="445"/>
      <c r="B86" s="455"/>
      <c r="C86" s="430"/>
      <c r="D86" s="430"/>
      <c r="E86" s="430"/>
      <c r="F86" s="430"/>
      <c r="G86" s="436"/>
      <c r="H86" s="435"/>
      <c r="I86" s="448" t="s">
        <v>307</v>
      </c>
      <c r="J86" s="463">
        <v>0.1</v>
      </c>
      <c r="K86" s="15" t="s">
        <v>36</v>
      </c>
      <c r="L86" s="16">
        <v>1</v>
      </c>
      <c r="M86" s="16">
        <v>1</v>
      </c>
      <c r="N86" s="16">
        <v>1</v>
      </c>
      <c r="O86" s="16">
        <v>1</v>
      </c>
      <c r="P86" s="17">
        <f>SUM(L86:L86)*J86</f>
        <v>0.1</v>
      </c>
      <c r="Q86" s="17">
        <f>SUM(M86:M86)*J86</f>
        <v>0.1</v>
      </c>
      <c r="R86" s="17">
        <f>SUM(N86:N86)*J86</f>
        <v>0.1</v>
      </c>
      <c r="S86" s="17">
        <f>SUM(O86:O86)*J86</f>
        <v>0.1</v>
      </c>
      <c r="T86" s="17">
        <f t="shared" si="2"/>
        <v>0.1</v>
      </c>
      <c r="U86" s="458"/>
      <c r="V86" s="458"/>
      <c r="W86" s="458"/>
      <c r="X86" s="458"/>
      <c r="Y86" s="458"/>
      <c r="Z86" s="451"/>
      <c r="AA86" s="472"/>
      <c r="AB86" s="244" t="str">
        <f>+IF(N87&gt;N86,"SUPERADA",IF(N87=N86,"EQUILIBRADA",IF(N87&lt;N86,"PARA MEJORAR")))</f>
        <v>PARA MEJORAR</v>
      </c>
      <c r="AC86" s="466"/>
      <c r="AD86" s="85"/>
      <c r="AE86" s="467"/>
      <c r="AF86" s="446"/>
      <c r="AG86" s="465"/>
    </row>
    <row r="87" spans="1:33" ht="30" customHeight="1" x14ac:dyDescent="0.2">
      <c r="A87" s="445"/>
      <c r="B87" s="455"/>
      <c r="C87" s="430"/>
      <c r="D87" s="430"/>
      <c r="E87" s="430"/>
      <c r="F87" s="430"/>
      <c r="G87" s="436"/>
      <c r="H87" s="435"/>
      <c r="I87" s="448"/>
      <c r="J87" s="463"/>
      <c r="K87" s="18" t="s">
        <v>37</v>
      </c>
      <c r="L87" s="19">
        <v>0</v>
      </c>
      <c r="M87" s="19">
        <v>0</v>
      </c>
      <c r="N87" s="19">
        <v>0</v>
      </c>
      <c r="O87" s="19">
        <v>0</v>
      </c>
      <c r="P87" s="20">
        <f>SUM(L87:L87)*J86</f>
        <v>0</v>
      </c>
      <c r="Q87" s="20">
        <f>SUM(M87:M87)*J86</f>
        <v>0</v>
      </c>
      <c r="R87" s="20">
        <f>SUM(N87:N87)*J86</f>
        <v>0</v>
      </c>
      <c r="S87" s="20">
        <f>SUM(O87:O87)*J86</f>
        <v>0</v>
      </c>
      <c r="T87" s="20">
        <f t="shared" si="2"/>
        <v>0</v>
      </c>
      <c r="U87" s="458"/>
      <c r="V87" s="458"/>
      <c r="W87" s="458"/>
      <c r="X87" s="458"/>
      <c r="Y87" s="458"/>
      <c r="Z87" s="451"/>
      <c r="AA87" s="472"/>
      <c r="AB87" s="244"/>
      <c r="AC87" s="466"/>
      <c r="AD87" s="85"/>
      <c r="AE87" s="467"/>
      <c r="AF87" s="446"/>
      <c r="AG87" s="465"/>
    </row>
    <row r="88" spans="1:33" ht="30" customHeight="1" x14ac:dyDescent="0.2">
      <c r="A88" s="445"/>
      <c r="B88" s="455"/>
      <c r="C88" s="430"/>
      <c r="D88" s="430"/>
      <c r="E88" s="430"/>
      <c r="F88" s="430"/>
      <c r="G88" s="436"/>
      <c r="H88" s="435"/>
      <c r="I88" s="448" t="s">
        <v>306</v>
      </c>
      <c r="J88" s="463">
        <v>0.15</v>
      </c>
      <c r="K88" s="15" t="s">
        <v>36</v>
      </c>
      <c r="L88" s="16">
        <v>1</v>
      </c>
      <c r="M88" s="16">
        <v>1</v>
      </c>
      <c r="N88" s="16">
        <v>1</v>
      </c>
      <c r="O88" s="16">
        <v>1</v>
      </c>
      <c r="P88" s="17">
        <f>SUM(L88:L88)*J88</f>
        <v>0.15</v>
      </c>
      <c r="Q88" s="17">
        <f>SUM(M88:M88)*J88</f>
        <v>0.15</v>
      </c>
      <c r="R88" s="17">
        <f>SUM(N88:N88)*J88</f>
        <v>0.15</v>
      </c>
      <c r="S88" s="17">
        <f>SUM(O88:O88)*J88</f>
        <v>0.15</v>
      </c>
      <c r="T88" s="17">
        <f t="shared" si="2"/>
        <v>0.15</v>
      </c>
      <c r="U88" s="458"/>
      <c r="V88" s="458"/>
      <c r="W88" s="458"/>
      <c r="X88" s="458"/>
      <c r="Y88" s="458"/>
      <c r="Z88" s="451"/>
      <c r="AA88" s="472"/>
      <c r="AB88" s="244" t="str">
        <f>+IF(N89&gt;N88,"SUPERADA",IF(N89=N88,"EQUILIBRADA",IF(N89&lt;N88,"PARA MEJORAR")))</f>
        <v>PARA MEJORAR</v>
      </c>
      <c r="AC88" s="466"/>
      <c r="AD88" s="85"/>
      <c r="AE88" s="467"/>
      <c r="AF88" s="446"/>
      <c r="AG88" s="465"/>
    </row>
    <row r="89" spans="1:33" ht="30" customHeight="1" x14ac:dyDescent="0.2">
      <c r="A89" s="445"/>
      <c r="B89" s="455"/>
      <c r="C89" s="430"/>
      <c r="D89" s="430"/>
      <c r="E89" s="430"/>
      <c r="F89" s="430"/>
      <c r="G89" s="436"/>
      <c r="H89" s="435"/>
      <c r="I89" s="448"/>
      <c r="J89" s="463"/>
      <c r="K89" s="18" t="s">
        <v>37</v>
      </c>
      <c r="L89" s="19">
        <v>0</v>
      </c>
      <c r="M89" s="19">
        <v>0</v>
      </c>
      <c r="N89" s="19">
        <v>0</v>
      </c>
      <c r="O89" s="19">
        <v>0</v>
      </c>
      <c r="P89" s="20">
        <f>SUM(L89:L89)*J88</f>
        <v>0</v>
      </c>
      <c r="Q89" s="20">
        <f>SUM(M89:M89)*J88</f>
        <v>0</v>
      </c>
      <c r="R89" s="20">
        <f>SUM(N89:N89)*J88</f>
        <v>0</v>
      </c>
      <c r="S89" s="20">
        <f>SUM(O89:O89)*J88</f>
        <v>0</v>
      </c>
      <c r="T89" s="20">
        <f t="shared" si="2"/>
        <v>0</v>
      </c>
      <c r="U89" s="458"/>
      <c r="V89" s="458"/>
      <c r="W89" s="458"/>
      <c r="X89" s="458"/>
      <c r="Y89" s="458"/>
      <c r="Z89" s="451"/>
      <c r="AA89" s="472"/>
      <c r="AB89" s="244"/>
      <c r="AC89" s="466"/>
      <c r="AD89" s="85"/>
      <c r="AE89" s="467"/>
      <c r="AF89" s="446"/>
      <c r="AG89" s="465"/>
    </row>
    <row r="90" spans="1:33" ht="30" customHeight="1" x14ac:dyDescent="0.2">
      <c r="A90" s="445"/>
      <c r="B90" s="455"/>
      <c r="C90" s="430"/>
      <c r="D90" s="430"/>
      <c r="E90" s="430"/>
      <c r="F90" s="430"/>
      <c r="G90" s="436"/>
      <c r="H90" s="435"/>
      <c r="I90" s="448" t="s">
        <v>305</v>
      </c>
      <c r="J90" s="463">
        <v>0.15</v>
      </c>
      <c r="K90" s="15" t="s">
        <v>36</v>
      </c>
      <c r="L90" s="16">
        <v>0.25</v>
      </c>
      <c r="M90" s="16">
        <v>0.5</v>
      </c>
      <c r="N90" s="16">
        <v>0.75</v>
      </c>
      <c r="O90" s="16">
        <v>1</v>
      </c>
      <c r="P90" s="17">
        <f>SUM(L90:L90)*J90</f>
        <v>3.7499999999999999E-2</v>
      </c>
      <c r="Q90" s="17">
        <f>SUM(M90:M90)*J90</f>
        <v>7.4999999999999997E-2</v>
      </c>
      <c r="R90" s="17">
        <f>SUM(N90:N90)*J90</f>
        <v>0.11249999999999999</v>
      </c>
      <c r="S90" s="17">
        <f>SUM(O90:O90)*J90</f>
        <v>0.15</v>
      </c>
      <c r="T90" s="17">
        <f t="shared" si="2"/>
        <v>0.15</v>
      </c>
      <c r="U90" s="458"/>
      <c r="V90" s="458"/>
      <c r="W90" s="458"/>
      <c r="X90" s="458"/>
      <c r="Y90" s="458"/>
      <c r="Z90" s="451"/>
      <c r="AA90" s="472"/>
      <c r="AB90" s="244" t="str">
        <f>+IF(N91&gt;N90,"SUPERADA",IF(N91=N90,"EQUILIBRADA",IF(N91&lt;N90,"PARA MEJORAR")))</f>
        <v>PARA MEJORAR</v>
      </c>
      <c r="AC90" s="466"/>
      <c r="AD90" s="85"/>
      <c r="AE90" s="467"/>
      <c r="AF90" s="446"/>
      <c r="AG90" s="465"/>
    </row>
    <row r="91" spans="1:33" ht="30" customHeight="1" x14ac:dyDescent="0.2">
      <c r="A91" s="445"/>
      <c r="B91" s="455"/>
      <c r="C91" s="430"/>
      <c r="D91" s="430"/>
      <c r="E91" s="430"/>
      <c r="F91" s="430"/>
      <c r="G91" s="436"/>
      <c r="H91" s="435"/>
      <c r="I91" s="448"/>
      <c r="J91" s="463"/>
      <c r="K91" s="18" t="s">
        <v>37</v>
      </c>
      <c r="L91" s="19">
        <v>0</v>
      </c>
      <c r="M91" s="19">
        <v>0</v>
      </c>
      <c r="N91" s="19">
        <v>0</v>
      </c>
      <c r="O91" s="19">
        <v>0</v>
      </c>
      <c r="P91" s="20">
        <f>SUM(L91:L91)*J90</f>
        <v>0</v>
      </c>
      <c r="Q91" s="20">
        <f>SUM(M91:M91)*J90</f>
        <v>0</v>
      </c>
      <c r="R91" s="20">
        <f>SUM(N91:N91)*J90</f>
        <v>0</v>
      </c>
      <c r="S91" s="20">
        <f>SUM(O91:O91)*J90</f>
        <v>0</v>
      </c>
      <c r="T91" s="20">
        <f t="shared" si="2"/>
        <v>0</v>
      </c>
      <c r="U91" s="458"/>
      <c r="V91" s="458"/>
      <c r="W91" s="458"/>
      <c r="X91" s="458"/>
      <c r="Y91" s="458"/>
      <c r="Z91" s="451"/>
      <c r="AA91" s="472"/>
      <c r="AB91" s="244"/>
      <c r="AC91" s="466"/>
      <c r="AD91" s="85"/>
      <c r="AE91" s="467"/>
      <c r="AF91" s="446"/>
      <c r="AG91" s="465"/>
    </row>
    <row r="92" spans="1:33" ht="30" customHeight="1" x14ac:dyDescent="0.2">
      <c r="A92" s="445"/>
      <c r="B92" s="455"/>
      <c r="C92" s="430"/>
      <c r="D92" s="430"/>
      <c r="E92" s="430"/>
      <c r="F92" s="430"/>
      <c r="G92" s="436"/>
      <c r="H92" s="435"/>
      <c r="I92" s="448" t="s">
        <v>304</v>
      </c>
      <c r="J92" s="463">
        <v>0.15</v>
      </c>
      <c r="K92" s="15" t="s">
        <v>36</v>
      </c>
      <c r="L92" s="16">
        <v>0.25</v>
      </c>
      <c r="M92" s="16">
        <v>0.5</v>
      </c>
      <c r="N92" s="16">
        <v>0.75</v>
      </c>
      <c r="O92" s="16">
        <v>1</v>
      </c>
      <c r="P92" s="17">
        <f>SUM(L92:L92)*J92</f>
        <v>3.7499999999999999E-2</v>
      </c>
      <c r="Q92" s="17">
        <f>SUM(M92:M92)*J92</f>
        <v>7.4999999999999997E-2</v>
      </c>
      <c r="R92" s="17">
        <f>SUM(N92:N92)*J92</f>
        <v>0.11249999999999999</v>
      </c>
      <c r="S92" s="17">
        <f>SUM(O92:O92)*J92</f>
        <v>0.15</v>
      </c>
      <c r="T92" s="17">
        <f t="shared" si="2"/>
        <v>0.15</v>
      </c>
      <c r="U92" s="458"/>
      <c r="V92" s="458"/>
      <c r="W92" s="458"/>
      <c r="X92" s="458"/>
      <c r="Y92" s="458"/>
      <c r="Z92" s="451"/>
      <c r="AA92" s="472"/>
      <c r="AB92" s="244" t="str">
        <f>+IF(N93&gt;N92,"SUPERADA",IF(N93=N92,"EQUILIBRADA",IF(N93&lt;N92,"PARA MEJORAR")))</f>
        <v>PARA MEJORAR</v>
      </c>
      <c r="AC92" s="466"/>
      <c r="AD92" s="85"/>
      <c r="AE92" s="467"/>
      <c r="AF92" s="446"/>
      <c r="AG92" s="465"/>
    </row>
    <row r="93" spans="1:33" ht="30" customHeight="1" x14ac:dyDescent="0.2">
      <c r="A93" s="445"/>
      <c r="B93" s="455"/>
      <c r="C93" s="430"/>
      <c r="D93" s="430"/>
      <c r="E93" s="430"/>
      <c r="F93" s="430"/>
      <c r="G93" s="436"/>
      <c r="H93" s="435"/>
      <c r="I93" s="448"/>
      <c r="J93" s="463"/>
      <c r="K93" s="18" t="s">
        <v>37</v>
      </c>
      <c r="L93" s="19">
        <v>0</v>
      </c>
      <c r="M93" s="19">
        <v>0</v>
      </c>
      <c r="N93" s="19">
        <v>0</v>
      </c>
      <c r="O93" s="19">
        <v>0</v>
      </c>
      <c r="P93" s="20">
        <f>SUM(L93:L93)*J92</f>
        <v>0</v>
      </c>
      <c r="Q93" s="20">
        <f>SUM(M93:M93)*J92</f>
        <v>0</v>
      </c>
      <c r="R93" s="20">
        <f>SUM(N93:N93)*J92</f>
        <v>0</v>
      </c>
      <c r="S93" s="20">
        <f>SUM(O93:O93)*J92</f>
        <v>0</v>
      </c>
      <c r="T93" s="20">
        <f t="shared" si="2"/>
        <v>0</v>
      </c>
      <c r="U93" s="458"/>
      <c r="V93" s="458"/>
      <c r="W93" s="458"/>
      <c r="X93" s="458"/>
      <c r="Y93" s="458"/>
      <c r="Z93" s="451"/>
      <c r="AA93" s="472"/>
      <c r="AB93" s="244"/>
      <c r="AC93" s="466"/>
      <c r="AD93" s="85"/>
      <c r="AE93" s="467"/>
      <c r="AF93" s="446"/>
      <c r="AG93" s="465"/>
    </row>
    <row r="94" spans="1:33" ht="30" customHeight="1" x14ac:dyDescent="0.2">
      <c r="A94" s="445"/>
      <c r="B94" s="455"/>
      <c r="C94" s="430"/>
      <c r="D94" s="430"/>
      <c r="E94" s="430"/>
      <c r="F94" s="430"/>
      <c r="G94" s="436"/>
      <c r="H94" s="435"/>
      <c r="I94" s="448" t="s">
        <v>704</v>
      </c>
      <c r="J94" s="463">
        <v>0.15</v>
      </c>
      <c r="K94" s="15" t="s">
        <v>36</v>
      </c>
      <c r="L94" s="16">
        <v>0.25</v>
      </c>
      <c r="M94" s="16">
        <v>0.5</v>
      </c>
      <c r="N94" s="16">
        <v>0.75</v>
      </c>
      <c r="O94" s="16">
        <v>1</v>
      </c>
      <c r="P94" s="17">
        <f>SUM(L94:L94)*J94</f>
        <v>3.7499999999999999E-2</v>
      </c>
      <c r="Q94" s="17">
        <f>SUM(M94:M94)*J94</f>
        <v>7.4999999999999997E-2</v>
      </c>
      <c r="R94" s="17">
        <f>SUM(N94:N94)*J94</f>
        <v>0.11249999999999999</v>
      </c>
      <c r="S94" s="17">
        <f>SUM(O94:O94)*J94</f>
        <v>0.15</v>
      </c>
      <c r="T94" s="17">
        <f t="shared" si="2"/>
        <v>0.15</v>
      </c>
      <c r="U94" s="458"/>
      <c r="V94" s="458"/>
      <c r="W94" s="458"/>
      <c r="X94" s="458"/>
      <c r="Y94" s="458"/>
      <c r="Z94" s="451"/>
      <c r="AA94" s="472"/>
      <c r="AB94" s="244" t="str">
        <f>+IF(N95&gt;N94,"SUPERADA",IF(N95=N94,"EQUILIBRADA",IF(N95&lt;N94,"PARA MEJORAR")))</f>
        <v>PARA MEJORAR</v>
      </c>
      <c r="AC94" s="466"/>
      <c r="AD94" s="85"/>
      <c r="AE94" s="467"/>
      <c r="AF94" s="446"/>
      <c r="AG94" s="465"/>
    </row>
    <row r="95" spans="1:33" ht="30" customHeight="1" x14ac:dyDescent="0.2">
      <c r="A95" s="445"/>
      <c r="B95" s="455"/>
      <c r="C95" s="430"/>
      <c r="D95" s="430"/>
      <c r="E95" s="430"/>
      <c r="F95" s="430"/>
      <c r="G95" s="436"/>
      <c r="H95" s="435"/>
      <c r="I95" s="448"/>
      <c r="J95" s="463"/>
      <c r="K95" s="18" t="s">
        <v>37</v>
      </c>
      <c r="L95" s="19">
        <v>0</v>
      </c>
      <c r="M95" s="19">
        <v>0</v>
      </c>
      <c r="N95" s="19">
        <v>0</v>
      </c>
      <c r="O95" s="19">
        <v>0</v>
      </c>
      <c r="P95" s="20">
        <f>SUM(L95:L95)*J94</f>
        <v>0</v>
      </c>
      <c r="Q95" s="20">
        <f>SUM(M95:M95)*J94</f>
        <v>0</v>
      </c>
      <c r="R95" s="20">
        <f>SUM(N95:N95)*J94</f>
        <v>0</v>
      </c>
      <c r="S95" s="20">
        <f>SUM(O95:O95)*J94</f>
        <v>0</v>
      </c>
      <c r="T95" s="20">
        <f t="shared" si="2"/>
        <v>0</v>
      </c>
      <c r="U95" s="458"/>
      <c r="V95" s="458"/>
      <c r="W95" s="458"/>
      <c r="X95" s="458"/>
      <c r="Y95" s="458"/>
      <c r="Z95" s="451"/>
      <c r="AA95" s="472"/>
      <c r="AB95" s="244"/>
      <c r="AC95" s="466"/>
      <c r="AD95" s="85"/>
      <c r="AE95" s="467"/>
      <c r="AF95" s="446"/>
      <c r="AG95" s="465"/>
    </row>
    <row r="96" spans="1:33" ht="30" customHeight="1" x14ac:dyDescent="0.2">
      <c r="A96" s="445"/>
      <c r="B96" s="455"/>
      <c r="C96" s="430"/>
      <c r="D96" s="430"/>
      <c r="E96" s="430"/>
      <c r="F96" s="430"/>
      <c r="G96" s="436"/>
      <c r="H96" s="435"/>
      <c r="I96" s="448" t="s">
        <v>303</v>
      </c>
      <c r="J96" s="463">
        <v>0.2</v>
      </c>
      <c r="K96" s="15" t="s">
        <v>36</v>
      </c>
      <c r="L96" s="16">
        <v>0.25</v>
      </c>
      <c r="M96" s="16">
        <v>0.5</v>
      </c>
      <c r="N96" s="16">
        <v>0.75</v>
      </c>
      <c r="O96" s="16">
        <v>1</v>
      </c>
      <c r="P96" s="17">
        <f>SUM(L96:L96)*J96</f>
        <v>0.05</v>
      </c>
      <c r="Q96" s="17">
        <f>SUM(M96:M96)*J96</f>
        <v>0.1</v>
      </c>
      <c r="R96" s="17">
        <f>SUM(N96:N96)*J96</f>
        <v>0.15000000000000002</v>
      </c>
      <c r="S96" s="17">
        <f>SUM(O96:O96)*J96</f>
        <v>0.2</v>
      </c>
      <c r="T96" s="17">
        <f t="shared" si="2"/>
        <v>0.2</v>
      </c>
      <c r="U96" s="458"/>
      <c r="V96" s="458"/>
      <c r="W96" s="458"/>
      <c r="X96" s="458"/>
      <c r="Y96" s="458"/>
      <c r="Z96" s="451"/>
      <c r="AA96" s="472"/>
      <c r="AB96" s="244" t="str">
        <f>+IF(N97&gt;N96,"SUPERADA",IF(N97=N96,"EQUILIBRADA",IF(N97&lt;N96,"PARA MEJORAR")))</f>
        <v>PARA MEJORAR</v>
      </c>
      <c r="AC96" s="466"/>
      <c r="AD96" s="85"/>
      <c r="AE96" s="467"/>
      <c r="AF96" s="446"/>
      <c r="AG96" s="465"/>
    </row>
    <row r="97" spans="1:33" ht="30" customHeight="1" x14ac:dyDescent="0.2">
      <c r="A97" s="445"/>
      <c r="B97" s="455"/>
      <c r="C97" s="430"/>
      <c r="D97" s="430"/>
      <c r="E97" s="430"/>
      <c r="F97" s="430"/>
      <c r="G97" s="436"/>
      <c r="H97" s="435"/>
      <c r="I97" s="448"/>
      <c r="J97" s="463"/>
      <c r="K97" s="18" t="s">
        <v>37</v>
      </c>
      <c r="L97" s="19">
        <v>0</v>
      </c>
      <c r="M97" s="19">
        <v>0</v>
      </c>
      <c r="N97" s="19">
        <v>0</v>
      </c>
      <c r="O97" s="19">
        <v>0</v>
      </c>
      <c r="P97" s="20">
        <f>SUM(L97:L97)*J96</f>
        <v>0</v>
      </c>
      <c r="Q97" s="20">
        <f>SUM(M97:M97)*J96</f>
        <v>0</v>
      </c>
      <c r="R97" s="20">
        <f>SUM(N97:N97)*J96</f>
        <v>0</v>
      </c>
      <c r="S97" s="20">
        <f>SUM(O97:O97)*J96</f>
        <v>0</v>
      </c>
      <c r="T97" s="20">
        <f t="shared" si="2"/>
        <v>0</v>
      </c>
      <c r="U97" s="458"/>
      <c r="V97" s="458"/>
      <c r="W97" s="458"/>
      <c r="X97" s="458"/>
      <c r="Y97" s="458"/>
      <c r="Z97" s="451"/>
      <c r="AA97" s="472"/>
      <c r="AB97" s="244"/>
      <c r="AC97" s="466"/>
      <c r="AD97" s="85"/>
      <c r="AE97" s="467"/>
      <c r="AF97" s="446"/>
      <c r="AG97" s="465"/>
    </row>
    <row r="98" spans="1:33" ht="30" customHeight="1" x14ac:dyDescent="0.2">
      <c r="A98" s="445"/>
      <c r="B98" s="455"/>
      <c r="C98" s="430"/>
      <c r="D98" s="430" t="s">
        <v>302</v>
      </c>
      <c r="E98" s="430" t="s">
        <v>301</v>
      </c>
      <c r="F98" s="430" t="s">
        <v>300</v>
      </c>
      <c r="G98" s="436" t="s">
        <v>299</v>
      </c>
      <c r="H98" s="434"/>
      <c r="I98" s="448" t="s">
        <v>298</v>
      </c>
      <c r="J98" s="463">
        <v>0.5</v>
      </c>
      <c r="K98" s="15" t="s">
        <v>36</v>
      </c>
      <c r="L98" s="16">
        <v>0</v>
      </c>
      <c r="M98" s="16">
        <v>0.5</v>
      </c>
      <c r="N98" s="16">
        <v>1</v>
      </c>
      <c r="O98" s="16">
        <v>0</v>
      </c>
      <c r="P98" s="17">
        <f>SUM(L98:L98)*J98</f>
        <v>0</v>
      </c>
      <c r="Q98" s="17">
        <f>SUM(M98:M98)*J98</f>
        <v>0.25</v>
      </c>
      <c r="R98" s="17">
        <f>SUM(N98:N98)*J98</f>
        <v>0.5</v>
      </c>
      <c r="S98" s="17">
        <f>SUM(O98:O98)*J98</f>
        <v>0</v>
      </c>
      <c r="T98" s="17">
        <f t="shared" si="2"/>
        <v>0.5</v>
      </c>
      <c r="U98" s="458">
        <f>+P99+P101+P103</f>
        <v>0</v>
      </c>
      <c r="V98" s="458">
        <f>+Q99+Q101+Q103</f>
        <v>0</v>
      </c>
      <c r="W98" s="458">
        <f>+R99+R101+R103</f>
        <v>0</v>
      </c>
      <c r="X98" s="458">
        <f>+S99+S101+S103</f>
        <v>0</v>
      </c>
      <c r="Y98" s="458">
        <f>MAX(U98:X103)</f>
        <v>0</v>
      </c>
      <c r="Z98" s="451"/>
      <c r="AA98" s="472"/>
      <c r="AB98" s="244" t="str">
        <f>+IF(N99&gt;N98,"SUPERADA",IF(N99=N98,"EQUILIBRADA",IF(N99&lt;N98,"PARA MEJORAR")))</f>
        <v>PARA MEJORAR</v>
      </c>
      <c r="AC98" s="466" t="str">
        <f>IF(COUNTIF(AB98:AB103,"PARA MEJORAR")&gt;=1,"PARA MEJORAR","BIEN")</f>
        <v>PARA MEJORAR</v>
      </c>
      <c r="AD98" s="85"/>
      <c r="AE98" s="467"/>
      <c r="AF98" s="446"/>
      <c r="AG98" s="465"/>
    </row>
    <row r="99" spans="1:33" ht="30" customHeight="1" x14ac:dyDescent="0.2">
      <c r="A99" s="445"/>
      <c r="B99" s="455"/>
      <c r="C99" s="430"/>
      <c r="D99" s="430"/>
      <c r="E99" s="430"/>
      <c r="F99" s="430"/>
      <c r="G99" s="436"/>
      <c r="H99" s="435"/>
      <c r="I99" s="448"/>
      <c r="J99" s="463"/>
      <c r="K99" s="18" t="s">
        <v>37</v>
      </c>
      <c r="L99" s="19">
        <v>0</v>
      </c>
      <c r="M99" s="19">
        <v>0</v>
      </c>
      <c r="N99" s="19">
        <v>0</v>
      </c>
      <c r="O99" s="19">
        <v>0</v>
      </c>
      <c r="P99" s="20">
        <f>SUM(L99:L99)*J98</f>
        <v>0</v>
      </c>
      <c r="Q99" s="20">
        <f>SUM(M99:M99)*J98</f>
        <v>0</v>
      </c>
      <c r="R99" s="20">
        <f>SUM(N99:N99)*J98</f>
        <v>0</v>
      </c>
      <c r="S99" s="20">
        <f>SUM(O99:O99)*J98</f>
        <v>0</v>
      </c>
      <c r="T99" s="20">
        <f t="shared" si="2"/>
        <v>0</v>
      </c>
      <c r="U99" s="458"/>
      <c r="V99" s="458"/>
      <c r="W99" s="458"/>
      <c r="X99" s="458"/>
      <c r="Y99" s="458"/>
      <c r="Z99" s="451"/>
      <c r="AA99" s="472"/>
      <c r="AB99" s="244"/>
      <c r="AC99" s="466"/>
      <c r="AD99" s="85"/>
      <c r="AE99" s="467"/>
      <c r="AF99" s="446"/>
      <c r="AG99" s="465"/>
    </row>
    <row r="100" spans="1:33" ht="30" customHeight="1" x14ac:dyDescent="0.2">
      <c r="A100" s="445"/>
      <c r="B100" s="455"/>
      <c r="C100" s="430"/>
      <c r="D100" s="430"/>
      <c r="E100" s="430"/>
      <c r="F100" s="430"/>
      <c r="G100" s="436"/>
      <c r="H100" s="435"/>
      <c r="I100" s="448" t="s">
        <v>297</v>
      </c>
      <c r="J100" s="463">
        <v>0.1</v>
      </c>
      <c r="K100" s="15" t="s">
        <v>36</v>
      </c>
      <c r="L100" s="16">
        <v>0</v>
      </c>
      <c r="M100" s="16">
        <v>0</v>
      </c>
      <c r="N100" s="16">
        <v>0</v>
      </c>
      <c r="O100" s="16">
        <v>1</v>
      </c>
      <c r="P100" s="17">
        <f>SUM(L100:L100)*J100</f>
        <v>0</v>
      </c>
      <c r="Q100" s="17">
        <f>SUM(M100:M100)*J100</f>
        <v>0</v>
      </c>
      <c r="R100" s="17">
        <f>SUM(N100:N100)*J100</f>
        <v>0</v>
      </c>
      <c r="S100" s="17">
        <f>SUM(O100:O100)*J100</f>
        <v>0.1</v>
      </c>
      <c r="T100" s="17">
        <f t="shared" si="2"/>
        <v>0.1</v>
      </c>
      <c r="U100" s="458"/>
      <c r="V100" s="458"/>
      <c r="W100" s="458"/>
      <c r="X100" s="458"/>
      <c r="Y100" s="458"/>
      <c r="Z100" s="451"/>
      <c r="AA100" s="472"/>
      <c r="AB100" s="244" t="str">
        <f>+IF(N101&gt;N100,"SUPERADA",IF(N101=N100,"EQUILIBRADA",IF(N101&lt;N100,"PARA MEJORAR")))</f>
        <v>EQUILIBRADA</v>
      </c>
      <c r="AC100" s="466"/>
      <c r="AD100" s="85"/>
      <c r="AE100" s="467"/>
      <c r="AF100" s="446"/>
      <c r="AG100" s="465"/>
    </row>
    <row r="101" spans="1:33" ht="30" customHeight="1" x14ac:dyDescent="0.2">
      <c r="A101" s="445"/>
      <c r="B101" s="455"/>
      <c r="C101" s="430"/>
      <c r="D101" s="430"/>
      <c r="E101" s="430"/>
      <c r="F101" s="430"/>
      <c r="G101" s="436"/>
      <c r="H101" s="435"/>
      <c r="I101" s="448"/>
      <c r="J101" s="463"/>
      <c r="K101" s="18" t="s">
        <v>37</v>
      </c>
      <c r="L101" s="19">
        <v>0</v>
      </c>
      <c r="M101" s="19">
        <v>0</v>
      </c>
      <c r="N101" s="19">
        <v>0</v>
      </c>
      <c r="O101" s="19">
        <v>0</v>
      </c>
      <c r="P101" s="20">
        <f>SUM(L101:L101)*J100</f>
        <v>0</v>
      </c>
      <c r="Q101" s="20">
        <f>SUM(M101:M101)*J100</f>
        <v>0</v>
      </c>
      <c r="R101" s="20">
        <f>SUM(N101:N101)*J100</f>
        <v>0</v>
      </c>
      <c r="S101" s="20">
        <f>SUM(O101:O101)*J100</f>
        <v>0</v>
      </c>
      <c r="T101" s="20">
        <f t="shared" si="2"/>
        <v>0</v>
      </c>
      <c r="U101" s="458"/>
      <c r="V101" s="458"/>
      <c r="W101" s="458"/>
      <c r="X101" s="458"/>
      <c r="Y101" s="458"/>
      <c r="Z101" s="451"/>
      <c r="AA101" s="472"/>
      <c r="AB101" s="244"/>
      <c r="AC101" s="466"/>
      <c r="AD101" s="85"/>
      <c r="AE101" s="467"/>
      <c r="AF101" s="446"/>
      <c r="AG101" s="465"/>
    </row>
    <row r="102" spans="1:33" ht="30" customHeight="1" x14ac:dyDescent="0.2">
      <c r="A102" s="445"/>
      <c r="B102" s="455"/>
      <c r="C102" s="430"/>
      <c r="D102" s="430"/>
      <c r="E102" s="430"/>
      <c r="F102" s="430"/>
      <c r="G102" s="436"/>
      <c r="H102" s="435"/>
      <c r="I102" s="448" t="s">
        <v>296</v>
      </c>
      <c r="J102" s="463">
        <v>0.4</v>
      </c>
      <c r="K102" s="15" t="s">
        <v>36</v>
      </c>
      <c r="L102" s="16">
        <v>0.2</v>
      </c>
      <c r="M102" s="16">
        <v>0.6</v>
      </c>
      <c r="N102" s="16">
        <v>0.8</v>
      </c>
      <c r="O102" s="16">
        <v>1</v>
      </c>
      <c r="P102" s="17">
        <f>SUM(L102:L102)*J102</f>
        <v>8.0000000000000016E-2</v>
      </c>
      <c r="Q102" s="17">
        <f>SUM(M102:M102)*J102</f>
        <v>0.24</v>
      </c>
      <c r="R102" s="17">
        <f>SUM(N102:N102)*J102</f>
        <v>0.32000000000000006</v>
      </c>
      <c r="S102" s="17">
        <f>SUM(O102:O102)*J102</f>
        <v>0.4</v>
      </c>
      <c r="T102" s="17">
        <f t="shared" ref="T102:T133" si="3">MAX(P102:S102)</f>
        <v>0.4</v>
      </c>
      <c r="U102" s="458"/>
      <c r="V102" s="458"/>
      <c r="W102" s="458"/>
      <c r="X102" s="458"/>
      <c r="Y102" s="458"/>
      <c r="Z102" s="451"/>
      <c r="AA102" s="472"/>
      <c r="AB102" s="244" t="str">
        <f>+IF(N103&gt;N102,"SUPERADA",IF(N103=N102,"EQUILIBRADA",IF(N103&lt;N102,"PARA MEJORAR")))</f>
        <v>PARA MEJORAR</v>
      </c>
      <c r="AC102" s="466"/>
      <c r="AD102" s="85"/>
      <c r="AE102" s="467"/>
      <c r="AF102" s="446"/>
      <c r="AG102" s="465"/>
    </row>
    <row r="103" spans="1:33" ht="30" customHeight="1" x14ac:dyDescent="0.2">
      <c r="A103" s="445"/>
      <c r="B103" s="455"/>
      <c r="C103" s="430"/>
      <c r="D103" s="430"/>
      <c r="E103" s="430"/>
      <c r="F103" s="430"/>
      <c r="G103" s="436"/>
      <c r="H103" s="435"/>
      <c r="I103" s="448"/>
      <c r="J103" s="463"/>
      <c r="K103" s="18" t="s">
        <v>37</v>
      </c>
      <c r="L103" s="19">
        <v>0</v>
      </c>
      <c r="M103" s="19">
        <v>0</v>
      </c>
      <c r="N103" s="19">
        <v>0</v>
      </c>
      <c r="O103" s="19">
        <v>0</v>
      </c>
      <c r="P103" s="20">
        <f>SUM(L103:L103)*J102</f>
        <v>0</v>
      </c>
      <c r="Q103" s="20">
        <f>SUM(M103:M103)*J102</f>
        <v>0</v>
      </c>
      <c r="R103" s="20">
        <f>SUM(N103:N103)*J102</f>
        <v>0</v>
      </c>
      <c r="S103" s="20">
        <f>SUM(O103:O103)*J102</f>
        <v>0</v>
      </c>
      <c r="T103" s="20">
        <f t="shared" si="3"/>
        <v>0</v>
      </c>
      <c r="U103" s="458"/>
      <c r="V103" s="458"/>
      <c r="W103" s="458"/>
      <c r="X103" s="458"/>
      <c r="Y103" s="458"/>
      <c r="Z103" s="451"/>
      <c r="AA103" s="472"/>
      <c r="AB103" s="244"/>
      <c r="AC103" s="466"/>
      <c r="AD103" s="85"/>
      <c r="AE103" s="467"/>
      <c r="AF103" s="446"/>
      <c r="AG103" s="465"/>
    </row>
    <row r="104" spans="1:33" ht="30" customHeight="1" x14ac:dyDescent="0.2">
      <c r="A104" s="445"/>
      <c r="B104" s="455"/>
      <c r="C104" s="430"/>
      <c r="D104" s="430" t="s">
        <v>295</v>
      </c>
      <c r="E104" s="430" t="s">
        <v>294</v>
      </c>
      <c r="F104" s="430" t="s">
        <v>293</v>
      </c>
      <c r="G104" s="486" t="s">
        <v>61</v>
      </c>
      <c r="H104" s="434"/>
      <c r="I104" s="448" t="s">
        <v>292</v>
      </c>
      <c r="J104" s="463">
        <v>0.2</v>
      </c>
      <c r="K104" s="15" t="s">
        <v>36</v>
      </c>
      <c r="L104" s="16">
        <v>1</v>
      </c>
      <c r="M104" s="16">
        <v>1</v>
      </c>
      <c r="N104" s="16">
        <v>1</v>
      </c>
      <c r="O104" s="16">
        <v>1</v>
      </c>
      <c r="P104" s="17">
        <f>SUM(L104:L104)*J104</f>
        <v>0.2</v>
      </c>
      <c r="Q104" s="17">
        <f>SUM(M104:M104)*J104</f>
        <v>0.2</v>
      </c>
      <c r="R104" s="17">
        <f>SUM(N104:N104)*J104</f>
        <v>0.2</v>
      </c>
      <c r="S104" s="17">
        <f>SUM(O104:O104)*J104</f>
        <v>0.2</v>
      </c>
      <c r="T104" s="17">
        <f t="shared" si="3"/>
        <v>0.2</v>
      </c>
      <c r="U104" s="458">
        <f>+P105+P107+P109+P111</f>
        <v>0</v>
      </c>
      <c r="V104" s="458">
        <f>+Q105+Q107+Q109+Q111</f>
        <v>0</v>
      </c>
      <c r="W104" s="458">
        <f>+R105+R107+R109+R111</f>
        <v>0</v>
      </c>
      <c r="X104" s="458">
        <f>+S105+S107+S109+S111</f>
        <v>0</v>
      </c>
      <c r="Y104" s="458">
        <f>MAX(U104:X111)</f>
        <v>0</v>
      </c>
      <c r="Z104" s="451"/>
      <c r="AA104" s="472"/>
      <c r="AB104" s="244" t="str">
        <f>+IF(N105&gt;N104,"SUPERADA",IF(N105=N104,"EQUILIBRADA",IF(N105&lt;N104,"PARA MEJORAR")))</f>
        <v>PARA MEJORAR</v>
      </c>
      <c r="AC104" s="466" t="str">
        <f>IF(COUNTIF(AB104:AB111,"PARA MEJORAR")&gt;=1,"PARA MEJORAR","BIEN")</f>
        <v>PARA MEJORAR</v>
      </c>
      <c r="AD104" s="466" t="str">
        <f>IF(COUNTIF(AC104:AC111,"PARA MEJORAR")&gt;=1,"PARA MEJORAR","BIEN")</f>
        <v>PARA MEJORAR</v>
      </c>
      <c r="AE104" s="467"/>
      <c r="AF104" s="446"/>
      <c r="AG104" s="465"/>
    </row>
    <row r="105" spans="1:33" ht="30" customHeight="1" x14ac:dyDescent="0.2">
      <c r="A105" s="445"/>
      <c r="B105" s="455"/>
      <c r="C105" s="430"/>
      <c r="D105" s="430"/>
      <c r="E105" s="430"/>
      <c r="F105" s="430"/>
      <c r="G105" s="486"/>
      <c r="H105" s="435"/>
      <c r="I105" s="448"/>
      <c r="J105" s="463"/>
      <c r="K105" s="18" t="s">
        <v>37</v>
      </c>
      <c r="L105" s="19">
        <v>0</v>
      </c>
      <c r="M105" s="19">
        <v>0</v>
      </c>
      <c r="N105" s="19">
        <v>0</v>
      </c>
      <c r="O105" s="19">
        <v>0</v>
      </c>
      <c r="P105" s="20">
        <f>SUM(L105:L105)*J104</f>
        <v>0</v>
      </c>
      <c r="Q105" s="20">
        <f>SUM(M105:M105)*J104</f>
        <v>0</v>
      </c>
      <c r="R105" s="20">
        <f>SUM(N105:N105)*J104</f>
        <v>0</v>
      </c>
      <c r="S105" s="20">
        <f>SUM(O105:O105)*J104</f>
        <v>0</v>
      </c>
      <c r="T105" s="20">
        <f t="shared" si="3"/>
        <v>0</v>
      </c>
      <c r="U105" s="458"/>
      <c r="V105" s="458"/>
      <c r="W105" s="458"/>
      <c r="X105" s="458"/>
      <c r="Y105" s="458"/>
      <c r="Z105" s="451"/>
      <c r="AA105" s="472"/>
      <c r="AB105" s="244"/>
      <c r="AC105" s="466"/>
      <c r="AD105" s="466"/>
      <c r="AE105" s="467"/>
      <c r="AF105" s="446"/>
      <c r="AG105" s="465"/>
    </row>
    <row r="106" spans="1:33" ht="30" customHeight="1" x14ac:dyDescent="0.2">
      <c r="A106" s="445"/>
      <c r="B106" s="455"/>
      <c r="C106" s="430"/>
      <c r="D106" s="430"/>
      <c r="E106" s="430"/>
      <c r="F106" s="430"/>
      <c r="G106" s="486"/>
      <c r="H106" s="435"/>
      <c r="I106" s="448" t="s">
        <v>291</v>
      </c>
      <c r="J106" s="463">
        <v>0.2</v>
      </c>
      <c r="K106" s="15" t="s">
        <v>36</v>
      </c>
      <c r="L106" s="16">
        <v>1</v>
      </c>
      <c r="M106" s="16">
        <v>1</v>
      </c>
      <c r="N106" s="16">
        <v>1</v>
      </c>
      <c r="O106" s="16">
        <v>1</v>
      </c>
      <c r="P106" s="17">
        <f>SUM(L106:L106)*J106</f>
        <v>0.2</v>
      </c>
      <c r="Q106" s="17">
        <f>SUM(M106:M106)*J106</f>
        <v>0.2</v>
      </c>
      <c r="R106" s="17">
        <f>SUM(N106:N106)*J106</f>
        <v>0.2</v>
      </c>
      <c r="S106" s="17">
        <f>SUM(O106:O106)*J106</f>
        <v>0.2</v>
      </c>
      <c r="T106" s="17">
        <f t="shared" si="3"/>
        <v>0.2</v>
      </c>
      <c r="U106" s="458"/>
      <c r="V106" s="458"/>
      <c r="W106" s="458"/>
      <c r="X106" s="458"/>
      <c r="Y106" s="458"/>
      <c r="Z106" s="451"/>
      <c r="AA106" s="472"/>
      <c r="AB106" s="244" t="str">
        <f>+IF(N107&gt;N106,"SUPERADA",IF(N107=N106,"EQUILIBRADA",IF(N107&lt;N106,"PARA MEJORAR")))</f>
        <v>PARA MEJORAR</v>
      </c>
      <c r="AC106" s="466"/>
      <c r="AD106" s="466"/>
      <c r="AE106" s="467"/>
      <c r="AF106" s="446"/>
      <c r="AG106" s="465"/>
    </row>
    <row r="107" spans="1:33" ht="30" customHeight="1" x14ac:dyDescent="0.2">
      <c r="A107" s="445"/>
      <c r="B107" s="455"/>
      <c r="C107" s="430"/>
      <c r="D107" s="430"/>
      <c r="E107" s="430"/>
      <c r="F107" s="430"/>
      <c r="G107" s="486"/>
      <c r="H107" s="435"/>
      <c r="I107" s="448"/>
      <c r="J107" s="463"/>
      <c r="K107" s="18" t="s">
        <v>37</v>
      </c>
      <c r="L107" s="19">
        <v>0</v>
      </c>
      <c r="M107" s="19">
        <v>0</v>
      </c>
      <c r="N107" s="19">
        <v>0</v>
      </c>
      <c r="O107" s="19">
        <v>0</v>
      </c>
      <c r="P107" s="20">
        <f>SUM(L107:L107)*J106</f>
        <v>0</v>
      </c>
      <c r="Q107" s="20">
        <f>SUM(M107:M107)*J106</f>
        <v>0</v>
      </c>
      <c r="R107" s="20">
        <f>SUM(N107:N107)*J106</f>
        <v>0</v>
      </c>
      <c r="S107" s="20">
        <f>SUM(O107:O107)*J106</f>
        <v>0</v>
      </c>
      <c r="T107" s="20">
        <f t="shared" si="3"/>
        <v>0</v>
      </c>
      <c r="U107" s="458"/>
      <c r="V107" s="458"/>
      <c r="W107" s="458"/>
      <c r="X107" s="458"/>
      <c r="Y107" s="458"/>
      <c r="Z107" s="451"/>
      <c r="AA107" s="472"/>
      <c r="AB107" s="244"/>
      <c r="AC107" s="466"/>
      <c r="AD107" s="466"/>
      <c r="AE107" s="467"/>
      <c r="AF107" s="446"/>
      <c r="AG107" s="465"/>
    </row>
    <row r="108" spans="1:33" ht="30" customHeight="1" x14ac:dyDescent="0.2">
      <c r="A108" s="445"/>
      <c r="B108" s="455"/>
      <c r="C108" s="430"/>
      <c r="D108" s="430"/>
      <c r="E108" s="430"/>
      <c r="F108" s="430"/>
      <c r="G108" s="486"/>
      <c r="H108" s="435"/>
      <c r="I108" s="448" t="s">
        <v>290</v>
      </c>
      <c r="J108" s="463">
        <v>0.5</v>
      </c>
      <c r="K108" s="15" t="s">
        <v>36</v>
      </c>
      <c r="L108" s="16">
        <v>0.5</v>
      </c>
      <c r="M108" s="16">
        <v>0.7</v>
      </c>
      <c r="N108" s="16">
        <v>1</v>
      </c>
      <c r="O108" s="16">
        <v>1</v>
      </c>
      <c r="P108" s="17">
        <f>SUM(L108:L108)*J108</f>
        <v>0.25</v>
      </c>
      <c r="Q108" s="17">
        <f>SUM(M108:M108)*J108</f>
        <v>0.35</v>
      </c>
      <c r="R108" s="17">
        <f>SUM(N108:N108)*J108</f>
        <v>0.5</v>
      </c>
      <c r="S108" s="17">
        <f>SUM(O108:O108)*J108</f>
        <v>0.5</v>
      </c>
      <c r="T108" s="17">
        <f t="shared" si="3"/>
        <v>0.5</v>
      </c>
      <c r="U108" s="458"/>
      <c r="V108" s="458"/>
      <c r="W108" s="458"/>
      <c r="X108" s="458"/>
      <c r="Y108" s="458"/>
      <c r="Z108" s="451"/>
      <c r="AA108" s="472"/>
      <c r="AB108" s="244" t="str">
        <f>+IF(N109&gt;N108,"SUPERADA",IF(N109=N108,"EQUILIBRADA",IF(N109&lt;N108,"PARA MEJORAR")))</f>
        <v>PARA MEJORAR</v>
      </c>
      <c r="AC108" s="466"/>
      <c r="AD108" s="466"/>
      <c r="AE108" s="467"/>
      <c r="AF108" s="446"/>
      <c r="AG108" s="465"/>
    </row>
    <row r="109" spans="1:33" ht="30" customHeight="1" x14ac:dyDescent="0.2">
      <c r="A109" s="445"/>
      <c r="B109" s="455"/>
      <c r="C109" s="430"/>
      <c r="D109" s="430"/>
      <c r="E109" s="430"/>
      <c r="F109" s="430"/>
      <c r="G109" s="486"/>
      <c r="H109" s="435"/>
      <c r="I109" s="448"/>
      <c r="J109" s="463"/>
      <c r="K109" s="18" t="s">
        <v>37</v>
      </c>
      <c r="L109" s="19">
        <v>0</v>
      </c>
      <c r="M109" s="19">
        <v>0</v>
      </c>
      <c r="N109" s="19">
        <v>0</v>
      </c>
      <c r="O109" s="19">
        <v>0</v>
      </c>
      <c r="P109" s="20">
        <f>SUM(L109:L109)*J108</f>
        <v>0</v>
      </c>
      <c r="Q109" s="20">
        <f>SUM(M109:M109)*J108</f>
        <v>0</v>
      </c>
      <c r="R109" s="20">
        <f>SUM(N109:N109)*J108</f>
        <v>0</v>
      </c>
      <c r="S109" s="20">
        <f>SUM(O109:O109)*J108</f>
        <v>0</v>
      </c>
      <c r="T109" s="20">
        <f t="shared" si="3"/>
        <v>0</v>
      </c>
      <c r="U109" s="458"/>
      <c r="V109" s="458"/>
      <c r="W109" s="458"/>
      <c r="X109" s="458"/>
      <c r="Y109" s="458"/>
      <c r="Z109" s="451"/>
      <c r="AA109" s="472"/>
      <c r="AB109" s="244"/>
      <c r="AC109" s="466"/>
      <c r="AD109" s="466"/>
      <c r="AE109" s="467"/>
      <c r="AF109" s="446"/>
      <c r="AG109" s="465"/>
    </row>
    <row r="110" spans="1:33" ht="30" customHeight="1" x14ac:dyDescent="0.2">
      <c r="A110" s="445"/>
      <c r="B110" s="455"/>
      <c r="C110" s="430"/>
      <c r="D110" s="430"/>
      <c r="E110" s="430"/>
      <c r="F110" s="430"/>
      <c r="G110" s="486"/>
      <c r="H110" s="435"/>
      <c r="I110" s="448" t="s">
        <v>289</v>
      </c>
      <c r="J110" s="463">
        <v>0.1</v>
      </c>
      <c r="K110" s="15" t="s">
        <v>36</v>
      </c>
      <c r="L110" s="16">
        <v>0</v>
      </c>
      <c r="M110" s="16">
        <v>0</v>
      </c>
      <c r="N110" s="16">
        <v>0.5</v>
      </c>
      <c r="O110" s="16">
        <v>1</v>
      </c>
      <c r="P110" s="17">
        <f>SUM(L110:L110)*J110</f>
        <v>0</v>
      </c>
      <c r="Q110" s="17">
        <f>SUM(M110:M110)*J110</f>
        <v>0</v>
      </c>
      <c r="R110" s="17">
        <f>SUM(N110:N110)*J110</f>
        <v>0.05</v>
      </c>
      <c r="S110" s="17">
        <f>SUM(O110:O110)*J110</f>
        <v>0.1</v>
      </c>
      <c r="T110" s="17">
        <f t="shared" si="3"/>
        <v>0.1</v>
      </c>
      <c r="U110" s="458"/>
      <c r="V110" s="458"/>
      <c r="W110" s="458"/>
      <c r="X110" s="458"/>
      <c r="Y110" s="458"/>
      <c r="Z110" s="451"/>
      <c r="AA110" s="472"/>
      <c r="AB110" s="244" t="str">
        <f>+IF(N111&gt;N110,"SUPERADA",IF(N111=N110,"EQUILIBRADA",IF(N111&lt;N110,"PARA MEJORAR")))</f>
        <v>PARA MEJORAR</v>
      </c>
      <c r="AC110" s="466"/>
      <c r="AD110" s="466"/>
      <c r="AE110" s="467"/>
      <c r="AF110" s="446"/>
      <c r="AG110" s="465"/>
    </row>
    <row r="111" spans="1:33" ht="30" customHeight="1" x14ac:dyDescent="0.2">
      <c r="A111" s="445"/>
      <c r="B111" s="455"/>
      <c r="C111" s="430"/>
      <c r="D111" s="430"/>
      <c r="E111" s="430"/>
      <c r="F111" s="430"/>
      <c r="G111" s="486"/>
      <c r="H111" s="435"/>
      <c r="I111" s="448"/>
      <c r="J111" s="463"/>
      <c r="K111" s="18" t="s">
        <v>37</v>
      </c>
      <c r="L111" s="19">
        <v>0</v>
      </c>
      <c r="M111" s="19">
        <v>0</v>
      </c>
      <c r="N111" s="19">
        <v>0</v>
      </c>
      <c r="O111" s="19">
        <v>0</v>
      </c>
      <c r="P111" s="20">
        <f>SUM(L111:L111)*J110</f>
        <v>0</v>
      </c>
      <c r="Q111" s="20">
        <f>SUM(M111:M111)*J110</f>
        <v>0</v>
      </c>
      <c r="R111" s="20">
        <f>SUM(N111:N111)*J110</f>
        <v>0</v>
      </c>
      <c r="S111" s="20">
        <f>SUM(O111:O111)*J110</f>
        <v>0</v>
      </c>
      <c r="T111" s="20">
        <f t="shared" si="3"/>
        <v>0</v>
      </c>
      <c r="U111" s="458"/>
      <c r="V111" s="458"/>
      <c r="W111" s="458"/>
      <c r="X111" s="458"/>
      <c r="Y111" s="458"/>
      <c r="Z111" s="451"/>
      <c r="AA111" s="472"/>
      <c r="AB111" s="244"/>
      <c r="AC111" s="466"/>
      <c r="AD111" s="466"/>
      <c r="AE111" s="467"/>
      <c r="AF111" s="446"/>
      <c r="AG111" s="465"/>
    </row>
    <row r="112" spans="1:33" ht="30" customHeight="1" x14ac:dyDescent="0.2">
      <c r="A112" s="445"/>
      <c r="B112" s="455"/>
      <c r="C112" s="430"/>
      <c r="D112" s="430" t="s">
        <v>288</v>
      </c>
      <c r="E112" s="430" t="s">
        <v>287</v>
      </c>
      <c r="F112" s="430" t="s">
        <v>286</v>
      </c>
      <c r="G112" s="436" t="s">
        <v>285</v>
      </c>
      <c r="H112" s="434"/>
      <c r="I112" s="448" t="s">
        <v>284</v>
      </c>
      <c r="J112" s="462">
        <v>0.25</v>
      </c>
      <c r="K112" s="15" t="s">
        <v>36</v>
      </c>
      <c r="L112" s="16">
        <v>1</v>
      </c>
      <c r="M112" s="16">
        <v>1</v>
      </c>
      <c r="N112" s="16">
        <v>1</v>
      </c>
      <c r="O112" s="16">
        <v>1</v>
      </c>
      <c r="P112" s="17">
        <f>SUM(L112:L112)*J112</f>
        <v>0.25</v>
      </c>
      <c r="Q112" s="17">
        <f>SUM(M112:M112)*J112</f>
        <v>0.25</v>
      </c>
      <c r="R112" s="17">
        <f>SUM(N112:N112)*J112</f>
        <v>0.25</v>
      </c>
      <c r="S112" s="17">
        <f>SUM(O112:O112)*J112</f>
        <v>0.25</v>
      </c>
      <c r="T112" s="17">
        <f t="shared" si="3"/>
        <v>0.25</v>
      </c>
      <c r="U112" s="84"/>
      <c r="V112" s="84"/>
      <c r="W112" s="458">
        <f>+R113+R119</f>
        <v>0</v>
      </c>
      <c r="X112" s="84"/>
      <c r="Y112" s="84"/>
      <c r="Z112" s="451"/>
      <c r="AA112" s="472"/>
      <c r="AB112" s="244" t="str">
        <f>+IF(N113&gt;N112,"SUPERADA",IF(N113=N112,"EQUILIBRADA",IF(N113&lt;N112,"PARA MEJORAR")))</f>
        <v>PARA MEJORAR</v>
      </c>
      <c r="AC112" s="481" t="str">
        <f>IF(COUNTIF(AB112:AB119,"PARA MEJORAR")&gt;=1,"PARA MEJORAR","BIEN")</f>
        <v>PARA MEJORAR</v>
      </c>
      <c r="AD112" s="466" t="str">
        <f>IF(COUNTIF(AC112:AC147,"PARA MEJORAR")&gt;=1,"PARA MEJORAR","BIEN")</f>
        <v>PARA MEJORAR</v>
      </c>
      <c r="AE112" s="467"/>
      <c r="AF112" s="446"/>
      <c r="AG112" s="468"/>
    </row>
    <row r="113" spans="1:33" ht="30" customHeight="1" x14ac:dyDescent="0.2">
      <c r="A113" s="445"/>
      <c r="B113" s="455"/>
      <c r="C113" s="430"/>
      <c r="D113" s="430"/>
      <c r="E113" s="430"/>
      <c r="F113" s="430"/>
      <c r="G113" s="436"/>
      <c r="H113" s="435"/>
      <c r="I113" s="448"/>
      <c r="J113" s="462"/>
      <c r="K113" s="18" t="s">
        <v>37</v>
      </c>
      <c r="L113" s="19">
        <v>0</v>
      </c>
      <c r="M113" s="19">
        <v>0</v>
      </c>
      <c r="N113" s="19">
        <v>0</v>
      </c>
      <c r="O113" s="19">
        <v>0</v>
      </c>
      <c r="P113" s="20">
        <f>SUM(L113:L113)*J112</f>
        <v>0</v>
      </c>
      <c r="Q113" s="20">
        <f>SUM(M113:M113)*J112</f>
        <v>0</v>
      </c>
      <c r="R113" s="20">
        <f>SUM(N113:N113)*J112</f>
        <v>0</v>
      </c>
      <c r="S113" s="20">
        <f>SUM(O113:O113)*J112</f>
        <v>0</v>
      </c>
      <c r="T113" s="20">
        <f t="shared" si="3"/>
        <v>0</v>
      </c>
      <c r="U113" s="84"/>
      <c r="V113" s="84"/>
      <c r="W113" s="458"/>
      <c r="X113" s="84"/>
      <c r="Y113" s="84"/>
      <c r="Z113" s="451"/>
      <c r="AA113" s="472"/>
      <c r="AB113" s="244"/>
      <c r="AC113" s="481"/>
      <c r="AD113" s="466"/>
      <c r="AE113" s="467"/>
      <c r="AF113" s="446"/>
      <c r="AG113" s="468"/>
    </row>
    <row r="114" spans="1:33" ht="30" customHeight="1" x14ac:dyDescent="0.2">
      <c r="A114" s="445"/>
      <c r="B114" s="455"/>
      <c r="C114" s="430"/>
      <c r="D114" s="430"/>
      <c r="E114" s="430"/>
      <c r="F114" s="430"/>
      <c r="G114" s="436"/>
      <c r="H114" s="435"/>
      <c r="I114" s="448" t="s">
        <v>283</v>
      </c>
      <c r="J114" s="462">
        <v>0.25</v>
      </c>
      <c r="K114" s="15" t="s">
        <v>36</v>
      </c>
      <c r="L114" s="16">
        <v>0.25</v>
      </c>
      <c r="M114" s="16">
        <v>0.5</v>
      </c>
      <c r="N114" s="16">
        <v>1</v>
      </c>
      <c r="O114" s="16">
        <v>1</v>
      </c>
      <c r="P114" s="17">
        <f>SUM(L114:L114)*J114</f>
        <v>6.25E-2</v>
      </c>
      <c r="Q114" s="17">
        <f>SUM(M114:M114)*J114</f>
        <v>0.125</v>
      </c>
      <c r="R114" s="17">
        <f>SUM(N114:N114)*J114</f>
        <v>0.25</v>
      </c>
      <c r="S114" s="17">
        <f>SUM(O114:O114)*J114</f>
        <v>0.25</v>
      </c>
      <c r="T114" s="17">
        <f t="shared" si="3"/>
        <v>0.25</v>
      </c>
      <c r="U114" s="84"/>
      <c r="V114" s="84"/>
      <c r="W114" s="458"/>
      <c r="X114" s="84"/>
      <c r="Y114" s="84"/>
      <c r="Z114" s="451"/>
      <c r="AA114" s="472"/>
      <c r="AB114" s="244" t="str">
        <f>+IF(N115&gt;N114,"SUPERADA",IF(N115=N114,"EQUILIBRADA",IF(N115&lt;N114,"PARA MEJORAR")))</f>
        <v>PARA MEJORAR</v>
      </c>
      <c r="AC114" s="481"/>
      <c r="AD114" s="466"/>
      <c r="AE114" s="467"/>
      <c r="AF114" s="446"/>
      <c r="AG114" s="468"/>
    </row>
    <row r="115" spans="1:33" ht="30" customHeight="1" x14ac:dyDescent="0.2">
      <c r="A115" s="445"/>
      <c r="B115" s="455"/>
      <c r="C115" s="430"/>
      <c r="D115" s="430"/>
      <c r="E115" s="430"/>
      <c r="F115" s="430"/>
      <c r="G115" s="436"/>
      <c r="H115" s="435"/>
      <c r="I115" s="448"/>
      <c r="J115" s="462"/>
      <c r="K115" s="18" t="s">
        <v>37</v>
      </c>
      <c r="L115" s="19">
        <v>0</v>
      </c>
      <c r="M115" s="19">
        <v>0</v>
      </c>
      <c r="N115" s="19">
        <v>0</v>
      </c>
      <c r="O115" s="19">
        <v>0</v>
      </c>
      <c r="P115" s="20">
        <f>SUM(L115:L115)*J114</f>
        <v>0</v>
      </c>
      <c r="Q115" s="20">
        <f>SUM(M115:M115)*J114</f>
        <v>0</v>
      </c>
      <c r="R115" s="20">
        <f>SUM(N115:N115)*J114</f>
        <v>0</v>
      </c>
      <c r="S115" s="20">
        <f>SUM(O115:O115)*J114</f>
        <v>0</v>
      </c>
      <c r="T115" s="20">
        <f t="shared" si="3"/>
        <v>0</v>
      </c>
      <c r="U115" s="84"/>
      <c r="V115" s="84"/>
      <c r="W115" s="458"/>
      <c r="X115" s="84"/>
      <c r="Y115" s="84"/>
      <c r="Z115" s="451"/>
      <c r="AA115" s="472"/>
      <c r="AB115" s="244"/>
      <c r="AC115" s="481"/>
      <c r="AD115" s="466"/>
      <c r="AE115" s="467"/>
      <c r="AF115" s="446"/>
      <c r="AG115" s="468"/>
    </row>
    <row r="116" spans="1:33" ht="30" customHeight="1" x14ac:dyDescent="0.2">
      <c r="A116" s="445"/>
      <c r="B116" s="455"/>
      <c r="C116" s="430"/>
      <c r="D116" s="430"/>
      <c r="E116" s="430"/>
      <c r="F116" s="430"/>
      <c r="G116" s="436"/>
      <c r="H116" s="435"/>
      <c r="I116" s="448" t="s">
        <v>282</v>
      </c>
      <c r="J116" s="462">
        <v>0.25</v>
      </c>
      <c r="K116" s="15" t="s">
        <v>36</v>
      </c>
      <c r="L116" s="16">
        <v>0</v>
      </c>
      <c r="M116" s="16">
        <v>0.25</v>
      </c>
      <c r="N116" s="16">
        <v>0.5</v>
      </c>
      <c r="O116" s="16">
        <v>1</v>
      </c>
      <c r="P116" s="17">
        <f>SUM(L116:L116)*J116</f>
        <v>0</v>
      </c>
      <c r="Q116" s="17">
        <f>SUM(M116:M116)*J116</f>
        <v>6.25E-2</v>
      </c>
      <c r="R116" s="17">
        <f>SUM(N116:N116)*J116</f>
        <v>0.125</v>
      </c>
      <c r="S116" s="17">
        <f>SUM(O116:O116)*J116</f>
        <v>0.25</v>
      </c>
      <c r="T116" s="17">
        <f t="shared" si="3"/>
        <v>0.25</v>
      </c>
      <c r="U116" s="84"/>
      <c r="V116" s="84"/>
      <c r="W116" s="458"/>
      <c r="X116" s="84"/>
      <c r="Y116" s="84"/>
      <c r="Z116" s="451"/>
      <c r="AA116" s="472"/>
      <c r="AB116" s="244" t="str">
        <f>+IF(N117&gt;N116,"SUPERADA",IF(N117=N116,"EQUILIBRADA",IF(N117&lt;N116,"PARA MEJORAR")))</f>
        <v>PARA MEJORAR</v>
      </c>
      <c r="AC116" s="481"/>
      <c r="AD116" s="466"/>
      <c r="AE116" s="467"/>
      <c r="AF116" s="446"/>
      <c r="AG116" s="468"/>
    </row>
    <row r="117" spans="1:33" ht="30" customHeight="1" x14ac:dyDescent="0.2">
      <c r="A117" s="445"/>
      <c r="B117" s="455"/>
      <c r="C117" s="430"/>
      <c r="D117" s="430"/>
      <c r="E117" s="430"/>
      <c r="F117" s="430"/>
      <c r="G117" s="436"/>
      <c r="H117" s="435"/>
      <c r="I117" s="448"/>
      <c r="J117" s="462"/>
      <c r="K117" s="18" t="s">
        <v>37</v>
      </c>
      <c r="L117" s="19">
        <v>0</v>
      </c>
      <c r="M117" s="19">
        <v>0</v>
      </c>
      <c r="N117" s="19">
        <v>0</v>
      </c>
      <c r="O117" s="19">
        <v>0</v>
      </c>
      <c r="P117" s="20">
        <f>SUM(L117:L117)*J116</f>
        <v>0</v>
      </c>
      <c r="Q117" s="20">
        <f>SUM(M117:M117)*J116</f>
        <v>0</v>
      </c>
      <c r="R117" s="20">
        <f>SUM(N117:N117)*J116</f>
        <v>0</v>
      </c>
      <c r="S117" s="20">
        <f>SUM(O117:O117)*J116</f>
        <v>0</v>
      </c>
      <c r="T117" s="20">
        <f t="shared" si="3"/>
        <v>0</v>
      </c>
      <c r="U117" s="84"/>
      <c r="V117" s="84"/>
      <c r="W117" s="458"/>
      <c r="X117" s="84"/>
      <c r="Y117" s="84"/>
      <c r="Z117" s="451"/>
      <c r="AA117" s="472"/>
      <c r="AB117" s="244"/>
      <c r="AC117" s="481"/>
      <c r="AD117" s="466"/>
      <c r="AE117" s="467"/>
      <c r="AF117" s="446"/>
      <c r="AG117" s="468"/>
    </row>
    <row r="118" spans="1:33" ht="30" customHeight="1" x14ac:dyDescent="0.2">
      <c r="A118" s="445"/>
      <c r="B118" s="455"/>
      <c r="C118" s="430"/>
      <c r="D118" s="430"/>
      <c r="E118" s="430"/>
      <c r="F118" s="430"/>
      <c r="G118" s="436"/>
      <c r="H118" s="435"/>
      <c r="I118" s="448" t="s">
        <v>281</v>
      </c>
      <c r="J118" s="462">
        <v>0.25</v>
      </c>
      <c r="K118" s="15" t="s">
        <v>36</v>
      </c>
      <c r="L118" s="16">
        <v>0</v>
      </c>
      <c r="M118" s="16">
        <v>0</v>
      </c>
      <c r="N118" s="16">
        <v>0.25</v>
      </c>
      <c r="O118" s="16">
        <v>1</v>
      </c>
      <c r="P118" s="17">
        <f>SUM(L118:L118)*J118</f>
        <v>0</v>
      </c>
      <c r="Q118" s="17">
        <f>SUM(M118:M118)*J118</f>
        <v>0</v>
      </c>
      <c r="R118" s="17">
        <f>SUM(N118:N118)*J118</f>
        <v>6.25E-2</v>
      </c>
      <c r="S118" s="17">
        <f>SUM(O118:O118)*J118</f>
        <v>0.25</v>
      </c>
      <c r="T118" s="17">
        <f t="shared" si="3"/>
        <v>0.25</v>
      </c>
      <c r="U118" s="84"/>
      <c r="V118" s="84"/>
      <c r="W118" s="458"/>
      <c r="X118" s="84"/>
      <c r="Y118" s="84"/>
      <c r="Z118" s="451"/>
      <c r="AA118" s="472"/>
      <c r="AB118" s="244" t="str">
        <f>+IF(N119&gt;N118,"SUPERADA",IF(N119=N118,"EQUILIBRADA",IF(N119&lt;N118,"PARA MEJORAR")))</f>
        <v>PARA MEJORAR</v>
      </c>
      <c r="AC118" s="481"/>
      <c r="AD118" s="466"/>
      <c r="AE118" s="467"/>
      <c r="AF118" s="446"/>
      <c r="AG118" s="468"/>
    </row>
    <row r="119" spans="1:33" ht="30" customHeight="1" x14ac:dyDescent="0.2">
      <c r="A119" s="445"/>
      <c r="B119" s="455"/>
      <c r="C119" s="430"/>
      <c r="D119" s="430"/>
      <c r="E119" s="430"/>
      <c r="F119" s="430"/>
      <c r="G119" s="436"/>
      <c r="H119" s="435"/>
      <c r="I119" s="448"/>
      <c r="J119" s="462"/>
      <c r="K119" s="18" t="s">
        <v>37</v>
      </c>
      <c r="L119" s="19">
        <v>0</v>
      </c>
      <c r="M119" s="19">
        <v>0</v>
      </c>
      <c r="N119" s="19">
        <v>0</v>
      </c>
      <c r="O119" s="19">
        <v>0</v>
      </c>
      <c r="P119" s="20">
        <f>SUM(L119:L119)*J118</f>
        <v>0</v>
      </c>
      <c r="Q119" s="20">
        <f>SUM(M119:M119)*J118</f>
        <v>0</v>
      </c>
      <c r="R119" s="20">
        <f>SUM(N119:N119)*J118</f>
        <v>0</v>
      </c>
      <c r="S119" s="20">
        <f>SUM(O119:O119)*J118</f>
        <v>0</v>
      </c>
      <c r="T119" s="20">
        <f t="shared" si="3"/>
        <v>0</v>
      </c>
      <c r="U119" s="84"/>
      <c r="V119" s="84"/>
      <c r="W119" s="458"/>
      <c r="X119" s="84"/>
      <c r="Y119" s="84"/>
      <c r="Z119" s="451"/>
      <c r="AA119" s="472"/>
      <c r="AB119" s="244"/>
      <c r="AC119" s="481"/>
      <c r="AD119" s="466"/>
      <c r="AE119" s="467"/>
      <c r="AF119" s="446"/>
      <c r="AG119" s="468"/>
    </row>
    <row r="120" spans="1:33" ht="30" customHeight="1" x14ac:dyDescent="0.2">
      <c r="A120" s="445"/>
      <c r="B120" s="455"/>
      <c r="C120" s="430"/>
      <c r="D120" s="430" t="s">
        <v>280</v>
      </c>
      <c r="E120" s="430" t="s">
        <v>279</v>
      </c>
      <c r="F120" s="430" t="s">
        <v>278</v>
      </c>
      <c r="G120" s="436" t="s">
        <v>277</v>
      </c>
      <c r="H120" s="434"/>
      <c r="I120" s="448" t="s">
        <v>276</v>
      </c>
      <c r="J120" s="462">
        <v>0.4</v>
      </c>
      <c r="K120" s="15" t="s">
        <v>36</v>
      </c>
      <c r="L120" s="63" t="s">
        <v>271</v>
      </c>
      <c r="M120" s="63" t="s">
        <v>271</v>
      </c>
      <c r="N120" s="63" t="s">
        <v>271</v>
      </c>
      <c r="O120" s="63" t="s">
        <v>271</v>
      </c>
      <c r="P120" s="17">
        <f>SUM(L120:L120)*J120</f>
        <v>0</v>
      </c>
      <c r="Q120" s="17">
        <f>SUM(M120:M120)*J120</f>
        <v>0</v>
      </c>
      <c r="R120" s="17">
        <f>SUM(N120:N120)*J120</f>
        <v>0</v>
      </c>
      <c r="S120" s="17">
        <f>SUM(O120:O120)*J120</f>
        <v>0</v>
      </c>
      <c r="T120" s="17">
        <f t="shared" si="3"/>
        <v>0</v>
      </c>
      <c r="U120" s="84"/>
      <c r="V120" s="84"/>
      <c r="W120" s="458">
        <f>+R121+R123+R125</f>
        <v>0</v>
      </c>
      <c r="X120" s="84"/>
      <c r="Y120" s="84"/>
      <c r="Z120" s="451"/>
      <c r="AA120" s="472"/>
      <c r="AB120" s="244" t="str">
        <f>+IF(N121&gt;N120,"SUPERADA",IF(N121=N120,"EQUILIBRADA",IF(N121&lt;N120,"PARA MEJORAR")))</f>
        <v>PARA MEJORAR</v>
      </c>
      <c r="AC120" s="481" t="str">
        <f>IF(COUNTIF(AB120:AB125,"PARA MEJORAR")&gt;=1,"PARA MEJORAR","BIEN")</f>
        <v>PARA MEJORAR</v>
      </c>
      <c r="AD120" s="466"/>
      <c r="AE120" s="467"/>
      <c r="AF120" s="446"/>
      <c r="AG120" s="468"/>
    </row>
    <row r="121" spans="1:33" ht="30" customHeight="1" x14ac:dyDescent="0.2">
      <c r="A121" s="445"/>
      <c r="B121" s="455"/>
      <c r="C121" s="430"/>
      <c r="D121" s="430"/>
      <c r="E121" s="430"/>
      <c r="F121" s="430"/>
      <c r="G121" s="436"/>
      <c r="H121" s="435"/>
      <c r="I121" s="448"/>
      <c r="J121" s="462"/>
      <c r="K121" s="18" t="s">
        <v>37</v>
      </c>
      <c r="L121" s="87" t="s">
        <v>270</v>
      </c>
      <c r="M121" s="87" t="s">
        <v>270</v>
      </c>
      <c r="N121" s="87" t="s">
        <v>270</v>
      </c>
      <c r="O121" s="87" t="s">
        <v>270</v>
      </c>
      <c r="P121" s="20">
        <f>SUM(L121:L121)*J120</f>
        <v>0</v>
      </c>
      <c r="Q121" s="20">
        <f>SUM(M121:M121)*J120</f>
        <v>0</v>
      </c>
      <c r="R121" s="20">
        <f>SUM(N121:N121)*J120</f>
        <v>0</v>
      </c>
      <c r="S121" s="20">
        <f>SUM(O121:O121)*J120</f>
        <v>0</v>
      </c>
      <c r="T121" s="20">
        <f t="shared" si="3"/>
        <v>0</v>
      </c>
      <c r="U121" s="84"/>
      <c r="V121" s="84"/>
      <c r="W121" s="458"/>
      <c r="X121" s="84"/>
      <c r="Y121" s="84"/>
      <c r="Z121" s="451"/>
      <c r="AA121" s="472"/>
      <c r="AB121" s="244"/>
      <c r="AC121" s="481"/>
      <c r="AD121" s="466"/>
      <c r="AE121" s="467"/>
      <c r="AF121" s="446"/>
      <c r="AG121" s="468"/>
    </row>
    <row r="122" spans="1:33" ht="30" customHeight="1" x14ac:dyDescent="0.2">
      <c r="A122" s="445"/>
      <c r="B122" s="455"/>
      <c r="C122" s="430"/>
      <c r="D122" s="430"/>
      <c r="E122" s="430"/>
      <c r="F122" s="430"/>
      <c r="G122" s="436"/>
      <c r="H122" s="435"/>
      <c r="I122" s="448" t="s">
        <v>275</v>
      </c>
      <c r="J122" s="462">
        <v>0.3</v>
      </c>
      <c r="K122" s="15" t="s">
        <v>36</v>
      </c>
      <c r="L122" s="63" t="s">
        <v>273</v>
      </c>
      <c r="M122" s="63" t="s">
        <v>272</v>
      </c>
      <c r="N122" s="63" t="s">
        <v>271</v>
      </c>
      <c r="O122" s="63" t="s">
        <v>271</v>
      </c>
      <c r="P122" s="17">
        <f>SUM(L122:L122)*J122</f>
        <v>0</v>
      </c>
      <c r="Q122" s="17">
        <f>SUM(M122:M122)*J122</f>
        <v>0</v>
      </c>
      <c r="R122" s="17">
        <f>SUM(N122:N122)*J122</f>
        <v>0</v>
      </c>
      <c r="S122" s="17">
        <f>SUM(O122:O122)*J122</f>
        <v>0</v>
      </c>
      <c r="T122" s="17">
        <f t="shared" si="3"/>
        <v>0</v>
      </c>
      <c r="U122" s="84"/>
      <c r="V122" s="84"/>
      <c r="W122" s="458"/>
      <c r="X122" s="84"/>
      <c r="Y122" s="84"/>
      <c r="Z122" s="451"/>
      <c r="AA122" s="472"/>
      <c r="AB122" s="244" t="str">
        <f>+IF(N123&gt;N122,"SUPERADA",IF(N123=N122,"EQUILIBRADA",IF(N123&lt;N122,"PARA MEJORAR")))</f>
        <v>PARA MEJORAR</v>
      </c>
      <c r="AC122" s="481"/>
      <c r="AD122" s="466"/>
      <c r="AE122" s="467"/>
      <c r="AF122" s="446"/>
      <c r="AG122" s="468"/>
    </row>
    <row r="123" spans="1:33" ht="30" customHeight="1" x14ac:dyDescent="0.2">
      <c r="A123" s="445"/>
      <c r="B123" s="455"/>
      <c r="C123" s="430"/>
      <c r="D123" s="430"/>
      <c r="E123" s="430"/>
      <c r="F123" s="430"/>
      <c r="G123" s="436"/>
      <c r="H123" s="435"/>
      <c r="I123" s="448"/>
      <c r="J123" s="462"/>
      <c r="K123" s="18" t="s">
        <v>37</v>
      </c>
      <c r="L123" s="87" t="s">
        <v>270</v>
      </c>
      <c r="M123" s="87" t="s">
        <v>270</v>
      </c>
      <c r="N123" s="87" t="s">
        <v>270</v>
      </c>
      <c r="O123" s="87" t="s">
        <v>270</v>
      </c>
      <c r="P123" s="20">
        <f>SUM(L123:L123)*J122</f>
        <v>0</v>
      </c>
      <c r="Q123" s="20">
        <f>SUM(M123:M123)*J122</f>
        <v>0</v>
      </c>
      <c r="R123" s="20">
        <f>SUM(N123:N123)*J122</f>
        <v>0</v>
      </c>
      <c r="S123" s="20">
        <f>SUM(O123:O123)*J122</f>
        <v>0</v>
      </c>
      <c r="T123" s="20">
        <f t="shared" si="3"/>
        <v>0</v>
      </c>
      <c r="U123" s="84"/>
      <c r="V123" s="84"/>
      <c r="W123" s="458"/>
      <c r="X123" s="84"/>
      <c r="Y123" s="84"/>
      <c r="Z123" s="451"/>
      <c r="AA123" s="472"/>
      <c r="AB123" s="244"/>
      <c r="AC123" s="481"/>
      <c r="AD123" s="466"/>
      <c r="AE123" s="467"/>
      <c r="AF123" s="446"/>
      <c r="AG123" s="468"/>
    </row>
    <row r="124" spans="1:33" ht="30" customHeight="1" x14ac:dyDescent="0.2">
      <c r="A124" s="445"/>
      <c r="B124" s="455"/>
      <c r="C124" s="430"/>
      <c r="D124" s="430"/>
      <c r="E124" s="430"/>
      <c r="F124" s="430"/>
      <c r="G124" s="436"/>
      <c r="H124" s="435"/>
      <c r="I124" s="448" t="s">
        <v>274</v>
      </c>
      <c r="J124" s="462">
        <v>0.3</v>
      </c>
      <c r="K124" s="15" t="s">
        <v>36</v>
      </c>
      <c r="L124" s="63" t="s">
        <v>273</v>
      </c>
      <c r="M124" s="63" t="s">
        <v>272</v>
      </c>
      <c r="N124" s="63" t="s">
        <v>271</v>
      </c>
      <c r="O124" s="63" t="s">
        <v>271</v>
      </c>
      <c r="P124" s="17">
        <f>SUM(L124:L124)*J124</f>
        <v>0</v>
      </c>
      <c r="Q124" s="17">
        <f>SUM(M124:M124)*J124</f>
        <v>0</v>
      </c>
      <c r="R124" s="17">
        <f>SUM(N124:N124)*J124</f>
        <v>0</v>
      </c>
      <c r="S124" s="17">
        <f>SUM(O124:O124)*J124</f>
        <v>0</v>
      </c>
      <c r="T124" s="17">
        <f t="shared" si="3"/>
        <v>0</v>
      </c>
      <c r="U124" s="84"/>
      <c r="V124" s="84"/>
      <c r="W124" s="458"/>
      <c r="X124" s="84"/>
      <c r="Y124" s="84"/>
      <c r="Z124" s="451"/>
      <c r="AA124" s="472"/>
      <c r="AB124" s="244" t="str">
        <f>+IF(N125&gt;N124,"SUPERADA",IF(N125=N124,"EQUILIBRADA",IF(N125&lt;N124,"PARA MEJORAR")))</f>
        <v>PARA MEJORAR</v>
      </c>
      <c r="AC124" s="481"/>
      <c r="AD124" s="466"/>
      <c r="AE124" s="467"/>
      <c r="AF124" s="446"/>
      <c r="AG124" s="468"/>
    </row>
    <row r="125" spans="1:33" ht="30" customHeight="1" x14ac:dyDescent="0.2">
      <c r="A125" s="445"/>
      <c r="B125" s="455"/>
      <c r="C125" s="430"/>
      <c r="D125" s="430"/>
      <c r="E125" s="430"/>
      <c r="F125" s="430"/>
      <c r="G125" s="436"/>
      <c r="H125" s="435"/>
      <c r="I125" s="448"/>
      <c r="J125" s="462"/>
      <c r="K125" s="18" t="s">
        <v>37</v>
      </c>
      <c r="L125" s="87" t="s">
        <v>270</v>
      </c>
      <c r="M125" s="87" t="s">
        <v>270</v>
      </c>
      <c r="N125" s="87" t="s">
        <v>270</v>
      </c>
      <c r="O125" s="87" t="s">
        <v>270</v>
      </c>
      <c r="P125" s="20">
        <f>SUM(L125:L125)*J124</f>
        <v>0</v>
      </c>
      <c r="Q125" s="20">
        <f>SUM(M125:M125)*J124</f>
        <v>0</v>
      </c>
      <c r="R125" s="20">
        <f>SUM(N125:N125)*J124</f>
        <v>0</v>
      </c>
      <c r="S125" s="20">
        <f>SUM(O125:O125)*J124</f>
        <v>0</v>
      </c>
      <c r="T125" s="20">
        <f t="shared" si="3"/>
        <v>0</v>
      </c>
      <c r="U125" s="84"/>
      <c r="V125" s="84"/>
      <c r="W125" s="458"/>
      <c r="X125" s="84"/>
      <c r="Y125" s="84"/>
      <c r="Z125" s="451"/>
      <c r="AA125" s="472"/>
      <c r="AB125" s="244"/>
      <c r="AC125" s="481"/>
      <c r="AD125" s="466"/>
      <c r="AE125" s="467"/>
      <c r="AF125" s="446"/>
      <c r="AG125" s="468"/>
    </row>
    <row r="126" spans="1:33" ht="30" customHeight="1" x14ac:dyDescent="0.2">
      <c r="A126" s="445"/>
      <c r="B126" s="455"/>
      <c r="C126" s="430"/>
      <c r="D126" s="430" t="s">
        <v>269</v>
      </c>
      <c r="E126" s="430" t="s">
        <v>268</v>
      </c>
      <c r="F126" s="430" t="s">
        <v>267</v>
      </c>
      <c r="G126" s="443" t="s">
        <v>266</v>
      </c>
      <c r="H126" s="434"/>
      <c r="I126" s="442" t="s">
        <v>265</v>
      </c>
      <c r="J126" s="463">
        <v>0.4</v>
      </c>
      <c r="K126" s="15" t="s">
        <v>36</v>
      </c>
      <c r="L126" s="16">
        <v>1</v>
      </c>
      <c r="M126" s="16">
        <v>1</v>
      </c>
      <c r="N126" s="16">
        <v>1</v>
      </c>
      <c r="O126" s="16">
        <v>1</v>
      </c>
      <c r="P126" s="17">
        <f>SUM(L126:L126)*J126</f>
        <v>0.4</v>
      </c>
      <c r="Q126" s="17">
        <f>SUM(M126:M126)*J126</f>
        <v>0.4</v>
      </c>
      <c r="R126" s="17">
        <f>SUM(N126:N126)*J126</f>
        <v>0.4</v>
      </c>
      <c r="S126" s="17">
        <f>SUM(O126:O126)*J126</f>
        <v>0.4</v>
      </c>
      <c r="T126" s="17">
        <f t="shared" si="3"/>
        <v>0.4</v>
      </c>
      <c r="U126" s="84"/>
      <c r="V126" s="84"/>
      <c r="W126" s="458">
        <f>+R127+R131</f>
        <v>0</v>
      </c>
      <c r="X126" s="84"/>
      <c r="Y126" s="84"/>
      <c r="Z126" s="451"/>
      <c r="AA126" s="472"/>
      <c r="AB126" s="244" t="str">
        <f>+IF(N127&gt;N126,"SUPERADA",IF(N127=N126,"EQUILIBRADA",IF(N127&lt;N126,"PARA MEJORAR")))</f>
        <v>PARA MEJORAR</v>
      </c>
      <c r="AC126" s="481" t="str">
        <f>IF(COUNTIF(AB126:AB131,"PARA MEJORAR")&gt;=1,"PARA MEJORAR","BIEN")</f>
        <v>PARA MEJORAR</v>
      </c>
      <c r="AD126" s="466"/>
      <c r="AE126" s="467"/>
      <c r="AF126" s="446"/>
      <c r="AG126" s="468"/>
    </row>
    <row r="127" spans="1:33" ht="30" customHeight="1" x14ac:dyDescent="0.2">
      <c r="A127" s="445"/>
      <c r="B127" s="455"/>
      <c r="C127" s="430"/>
      <c r="D127" s="430"/>
      <c r="E127" s="430"/>
      <c r="F127" s="430"/>
      <c r="G127" s="443"/>
      <c r="H127" s="435"/>
      <c r="I127" s="442"/>
      <c r="J127" s="463"/>
      <c r="K127" s="18" t="s">
        <v>37</v>
      </c>
      <c r="L127" s="19">
        <v>0</v>
      </c>
      <c r="M127" s="19">
        <v>0</v>
      </c>
      <c r="N127" s="19">
        <v>0</v>
      </c>
      <c r="O127" s="19">
        <v>0</v>
      </c>
      <c r="P127" s="20">
        <f>SUM(L127:L127)*J126</f>
        <v>0</v>
      </c>
      <c r="Q127" s="20">
        <f>SUM(M127:M127)*J126</f>
        <v>0</v>
      </c>
      <c r="R127" s="20">
        <f>SUM(N127:N127)*J126</f>
        <v>0</v>
      </c>
      <c r="S127" s="20">
        <f>SUM(O127:O127)*J126</f>
        <v>0</v>
      </c>
      <c r="T127" s="20">
        <f t="shared" si="3"/>
        <v>0</v>
      </c>
      <c r="U127" s="84"/>
      <c r="V127" s="84"/>
      <c r="W127" s="458"/>
      <c r="X127" s="84"/>
      <c r="Y127" s="84"/>
      <c r="Z127" s="451"/>
      <c r="AA127" s="472"/>
      <c r="AB127" s="244"/>
      <c r="AC127" s="481"/>
      <c r="AD127" s="466"/>
      <c r="AE127" s="467"/>
      <c r="AF127" s="446"/>
      <c r="AG127" s="468"/>
    </row>
    <row r="128" spans="1:33" ht="30" customHeight="1" x14ac:dyDescent="0.2">
      <c r="A128" s="445"/>
      <c r="B128" s="455"/>
      <c r="C128" s="430"/>
      <c r="D128" s="430"/>
      <c r="E128" s="430"/>
      <c r="F128" s="430"/>
      <c r="G128" s="443"/>
      <c r="H128" s="435"/>
      <c r="I128" s="442" t="s">
        <v>264</v>
      </c>
      <c r="J128" s="462">
        <v>0.4</v>
      </c>
      <c r="K128" s="15" t="s">
        <v>36</v>
      </c>
      <c r="L128" s="16">
        <v>0.5</v>
      </c>
      <c r="M128" s="16">
        <v>1</v>
      </c>
      <c r="N128" s="16">
        <v>1</v>
      </c>
      <c r="O128" s="16">
        <v>1</v>
      </c>
      <c r="P128" s="17">
        <f>SUM(L128:L128)*J128</f>
        <v>0.2</v>
      </c>
      <c r="Q128" s="17">
        <f>SUM(M128:M128)*J128</f>
        <v>0.4</v>
      </c>
      <c r="R128" s="17">
        <f>SUM(N128:N128)*J128</f>
        <v>0.4</v>
      </c>
      <c r="S128" s="17">
        <f>SUM(O128:O128)*J128</f>
        <v>0.4</v>
      </c>
      <c r="T128" s="17">
        <f t="shared" si="3"/>
        <v>0.4</v>
      </c>
      <c r="U128" s="84"/>
      <c r="V128" s="84"/>
      <c r="W128" s="458"/>
      <c r="X128" s="84"/>
      <c r="Y128" s="84"/>
      <c r="Z128" s="451"/>
      <c r="AA128" s="472"/>
      <c r="AB128" s="244" t="str">
        <f>+IF(N129&gt;N128,"SUPERADA",IF(N129=N128,"EQUILIBRADA",IF(N129&lt;N128,"PARA MEJORAR")))</f>
        <v>PARA MEJORAR</v>
      </c>
      <c r="AC128" s="481"/>
      <c r="AD128" s="466"/>
      <c r="AE128" s="467"/>
      <c r="AF128" s="446"/>
      <c r="AG128" s="468"/>
    </row>
    <row r="129" spans="1:33" ht="30" customHeight="1" x14ac:dyDescent="0.2">
      <c r="A129" s="445"/>
      <c r="B129" s="455"/>
      <c r="C129" s="430"/>
      <c r="D129" s="430"/>
      <c r="E129" s="430"/>
      <c r="F129" s="430"/>
      <c r="G129" s="443"/>
      <c r="H129" s="435"/>
      <c r="I129" s="442"/>
      <c r="J129" s="462"/>
      <c r="K129" s="18" t="s">
        <v>37</v>
      </c>
      <c r="L129" s="19">
        <v>0</v>
      </c>
      <c r="M129" s="19">
        <v>0</v>
      </c>
      <c r="N129" s="19">
        <v>0</v>
      </c>
      <c r="O129" s="19">
        <v>0</v>
      </c>
      <c r="P129" s="20">
        <f>SUM(L129:L129)*J128</f>
        <v>0</v>
      </c>
      <c r="Q129" s="20">
        <f>SUM(M129:M129)*J128</f>
        <v>0</v>
      </c>
      <c r="R129" s="20">
        <f>SUM(N129:N129)*J128</f>
        <v>0</v>
      </c>
      <c r="S129" s="20">
        <f>SUM(O129:O129)*J128</f>
        <v>0</v>
      </c>
      <c r="T129" s="20">
        <f t="shared" si="3"/>
        <v>0</v>
      </c>
      <c r="U129" s="84"/>
      <c r="V129" s="84"/>
      <c r="W129" s="458"/>
      <c r="X129" s="84"/>
      <c r="Y129" s="84"/>
      <c r="Z129" s="451"/>
      <c r="AA129" s="472"/>
      <c r="AB129" s="244"/>
      <c r="AC129" s="481"/>
      <c r="AD129" s="466"/>
      <c r="AE129" s="467"/>
      <c r="AF129" s="446"/>
      <c r="AG129" s="468"/>
    </row>
    <row r="130" spans="1:33" ht="30" customHeight="1" x14ac:dyDescent="0.2">
      <c r="A130" s="445"/>
      <c r="B130" s="455"/>
      <c r="C130" s="430"/>
      <c r="D130" s="430"/>
      <c r="E130" s="430"/>
      <c r="F130" s="430"/>
      <c r="G130" s="443"/>
      <c r="H130" s="435"/>
      <c r="I130" s="442" t="s">
        <v>263</v>
      </c>
      <c r="J130" s="463">
        <v>0.2</v>
      </c>
      <c r="K130" s="15" t="s">
        <v>36</v>
      </c>
      <c r="L130" s="16">
        <v>0</v>
      </c>
      <c r="M130" s="16">
        <v>0</v>
      </c>
      <c r="N130" s="16">
        <v>1</v>
      </c>
      <c r="O130" s="16">
        <v>1</v>
      </c>
      <c r="P130" s="17">
        <f>SUM(L130:L130)*J130</f>
        <v>0</v>
      </c>
      <c r="Q130" s="17">
        <f>SUM(M130:M130)*J130</f>
        <v>0</v>
      </c>
      <c r="R130" s="17">
        <f>SUM(N130:N130)*J130</f>
        <v>0.2</v>
      </c>
      <c r="S130" s="17">
        <f>SUM(O130:O130)*J130</f>
        <v>0.2</v>
      </c>
      <c r="T130" s="17">
        <f t="shared" si="3"/>
        <v>0.2</v>
      </c>
      <c r="U130" s="84"/>
      <c r="V130" s="84"/>
      <c r="W130" s="458"/>
      <c r="X130" s="84"/>
      <c r="Y130" s="84"/>
      <c r="Z130" s="451"/>
      <c r="AA130" s="472"/>
      <c r="AB130" s="244" t="str">
        <f>+IF(N131&gt;N130,"SUPERADA",IF(N131=N130,"EQUILIBRADA",IF(N131&lt;N130,"PARA MEJORAR")))</f>
        <v>PARA MEJORAR</v>
      </c>
      <c r="AC130" s="481"/>
      <c r="AD130" s="466"/>
      <c r="AE130" s="467"/>
      <c r="AF130" s="446"/>
      <c r="AG130" s="468"/>
    </row>
    <row r="131" spans="1:33" ht="30" customHeight="1" x14ac:dyDescent="0.2">
      <c r="A131" s="445"/>
      <c r="B131" s="455"/>
      <c r="C131" s="430"/>
      <c r="D131" s="430"/>
      <c r="E131" s="430"/>
      <c r="F131" s="430"/>
      <c r="G131" s="443"/>
      <c r="H131" s="435"/>
      <c r="I131" s="442"/>
      <c r="J131" s="463"/>
      <c r="K131" s="18" t="s">
        <v>37</v>
      </c>
      <c r="L131" s="19">
        <v>0</v>
      </c>
      <c r="M131" s="19">
        <v>0</v>
      </c>
      <c r="N131" s="19">
        <v>0</v>
      </c>
      <c r="O131" s="19">
        <v>0</v>
      </c>
      <c r="P131" s="20">
        <f>SUM(L131:L131)*J130</f>
        <v>0</v>
      </c>
      <c r="Q131" s="20">
        <f>SUM(M131:M131)*J130</f>
        <v>0</v>
      </c>
      <c r="R131" s="20">
        <f>SUM(N131:N131)*J130</f>
        <v>0</v>
      </c>
      <c r="S131" s="20">
        <f>SUM(O131:O131)*J130</f>
        <v>0</v>
      </c>
      <c r="T131" s="20">
        <f t="shared" si="3"/>
        <v>0</v>
      </c>
      <c r="U131" s="84"/>
      <c r="V131" s="84"/>
      <c r="W131" s="458"/>
      <c r="X131" s="84"/>
      <c r="Y131" s="84"/>
      <c r="Z131" s="451"/>
      <c r="AA131" s="472"/>
      <c r="AB131" s="244"/>
      <c r="AC131" s="481"/>
      <c r="AD131" s="466"/>
      <c r="AE131" s="467"/>
      <c r="AF131" s="446"/>
      <c r="AG131" s="468"/>
    </row>
    <row r="132" spans="1:33" ht="30" customHeight="1" x14ac:dyDescent="0.2">
      <c r="A132" s="445"/>
      <c r="B132" s="455"/>
      <c r="C132" s="430"/>
      <c r="D132" s="430" t="s">
        <v>262</v>
      </c>
      <c r="E132" s="430" t="s">
        <v>261</v>
      </c>
      <c r="F132" s="430" t="s">
        <v>255</v>
      </c>
      <c r="G132" s="443" t="s">
        <v>254</v>
      </c>
      <c r="H132" s="434"/>
      <c r="I132" s="448" t="s">
        <v>260</v>
      </c>
      <c r="J132" s="463">
        <v>0.3</v>
      </c>
      <c r="K132" s="15" t="s">
        <v>36</v>
      </c>
      <c r="L132" s="16">
        <v>0</v>
      </c>
      <c r="M132" s="16">
        <v>0.5</v>
      </c>
      <c r="N132" s="16">
        <v>1</v>
      </c>
      <c r="O132" s="16">
        <v>1</v>
      </c>
      <c r="P132" s="17">
        <f>SUM(L132:L132)*J132</f>
        <v>0</v>
      </c>
      <c r="Q132" s="17">
        <f>SUM(M132:M132)*J132</f>
        <v>0.15</v>
      </c>
      <c r="R132" s="17">
        <f>SUM(N132:N132)*J132</f>
        <v>0.3</v>
      </c>
      <c r="S132" s="17">
        <f>SUM(O132:O132)*J132</f>
        <v>0.3</v>
      </c>
      <c r="T132" s="17">
        <f t="shared" si="3"/>
        <v>0.3</v>
      </c>
      <c r="U132" s="84"/>
      <c r="V132" s="84"/>
      <c r="W132" s="458">
        <f>+R133+R137</f>
        <v>0</v>
      </c>
      <c r="X132" s="84"/>
      <c r="Y132" s="84"/>
      <c r="Z132" s="451"/>
      <c r="AA132" s="472"/>
      <c r="AB132" s="244" t="str">
        <f>+IF(N133&gt;N132,"SUPERADA",IF(N133=N132,"EQUILIBRADA",IF(N133&lt;N132,"PARA MEJORAR")))</f>
        <v>PARA MEJORAR</v>
      </c>
      <c r="AC132" s="481" t="str">
        <f>IF(COUNTIF(AB132:AB137,"PARA MEJORAR")&gt;=1,"PARA MEJORAR","BIEN")</f>
        <v>PARA MEJORAR</v>
      </c>
      <c r="AD132" s="466"/>
      <c r="AE132" s="467"/>
      <c r="AF132" s="446"/>
      <c r="AG132" s="468"/>
    </row>
    <row r="133" spans="1:33" ht="30" customHeight="1" x14ac:dyDescent="0.2">
      <c r="A133" s="445"/>
      <c r="B133" s="455"/>
      <c r="C133" s="430"/>
      <c r="D133" s="430"/>
      <c r="E133" s="430"/>
      <c r="F133" s="430"/>
      <c r="G133" s="443"/>
      <c r="H133" s="435"/>
      <c r="I133" s="448"/>
      <c r="J133" s="463"/>
      <c r="K133" s="18" t="s">
        <v>37</v>
      </c>
      <c r="L133" s="19">
        <v>0</v>
      </c>
      <c r="M133" s="19">
        <v>0</v>
      </c>
      <c r="N133" s="19">
        <v>0</v>
      </c>
      <c r="O133" s="19">
        <v>0</v>
      </c>
      <c r="P133" s="20">
        <f>SUM(L133:L133)*J132</f>
        <v>0</v>
      </c>
      <c r="Q133" s="20">
        <f>SUM(M133:M133)*J132</f>
        <v>0</v>
      </c>
      <c r="R133" s="20">
        <f>SUM(N133:N133)*J132</f>
        <v>0</v>
      </c>
      <c r="S133" s="20">
        <f>SUM(O133:O133)*J132</f>
        <v>0</v>
      </c>
      <c r="T133" s="20">
        <f t="shared" si="3"/>
        <v>0</v>
      </c>
      <c r="U133" s="84"/>
      <c r="V133" s="84"/>
      <c r="W133" s="458"/>
      <c r="X133" s="84"/>
      <c r="Y133" s="84"/>
      <c r="Z133" s="451"/>
      <c r="AA133" s="472"/>
      <c r="AB133" s="244"/>
      <c r="AC133" s="481"/>
      <c r="AD133" s="466"/>
      <c r="AE133" s="467"/>
      <c r="AF133" s="446"/>
      <c r="AG133" s="468"/>
    </row>
    <row r="134" spans="1:33" ht="30" customHeight="1" x14ac:dyDescent="0.2">
      <c r="A134" s="445"/>
      <c r="B134" s="455"/>
      <c r="C134" s="430"/>
      <c r="D134" s="430"/>
      <c r="E134" s="430"/>
      <c r="F134" s="430"/>
      <c r="G134" s="443"/>
      <c r="H134" s="435"/>
      <c r="I134" s="448" t="s">
        <v>259</v>
      </c>
      <c r="J134" s="462">
        <v>0.3</v>
      </c>
      <c r="K134" s="15" t="s">
        <v>36</v>
      </c>
      <c r="L134" s="16">
        <v>0.5</v>
      </c>
      <c r="M134" s="16">
        <v>1</v>
      </c>
      <c r="N134" s="16">
        <v>1</v>
      </c>
      <c r="O134" s="16">
        <v>1</v>
      </c>
      <c r="P134" s="17">
        <f>SUM(L134:L134)*J134</f>
        <v>0.15</v>
      </c>
      <c r="Q134" s="17">
        <f>SUM(M134:M134)*J134</f>
        <v>0.3</v>
      </c>
      <c r="R134" s="17">
        <f>SUM(N134:N134)*J134</f>
        <v>0.3</v>
      </c>
      <c r="S134" s="17">
        <f>SUM(O134:O134)*J134</f>
        <v>0.3</v>
      </c>
      <c r="T134" s="17">
        <f t="shared" ref="T134:T147" si="4">MAX(P134:S134)</f>
        <v>0.3</v>
      </c>
      <c r="U134" s="84"/>
      <c r="V134" s="84"/>
      <c r="W134" s="458"/>
      <c r="X134" s="84"/>
      <c r="Y134" s="84"/>
      <c r="Z134" s="451"/>
      <c r="AA134" s="472"/>
      <c r="AB134" s="244" t="str">
        <f>+IF(N135&gt;N134,"SUPERADA",IF(N135=N134,"EQUILIBRADA",IF(N135&lt;N134,"PARA MEJORAR")))</f>
        <v>PARA MEJORAR</v>
      </c>
      <c r="AC134" s="481"/>
      <c r="AD134" s="466"/>
      <c r="AE134" s="467"/>
      <c r="AF134" s="446"/>
      <c r="AG134" s="468"/>
    </row>
    <row r="135" spans="1:33" ht="30" customHeight="1" x14ac:dyDescent="0.2">
      <c r="A135" s="445"/>
      <c r="B135" s="455"/>
      <c r="C135" s="430"/>
      <c r="D135" s="430"/>
      <c r="E135" s="430"/>
      <c r="F135" s="430"/>
      <c r="G135" s="443"/>
      <c r="H135" s="435"/>
      <c r="I135" s="448"/>
      <c r="J135" s="462"/>
      <c r="K135" s="18" t="s">
        <v>37</v>
      </c>
      <c r="L135" s="19">
        <v>0</v>
      </c>
      <c r="M135" s="19">
        <v>0</v>
      </c>
      <c r="N135" s="19">
        <v>0</v>
      </c>
      <c r="O135" s="19">
        <v>0</v>
      </c>
      <c r="P135" s="20">
        <f>SUM(L135:L135)*J134</f>
        <v>0</v>
      </c>
      <c r="Q135" s="20">
        <f>SUM(M135:M135)*J134</f>
        <v>0</v>
      </c>
      <c r="R135" s="20">
        <f>SUM(N135:N135)*J134</f>
        <v>0</v>
      </c>
      <c r="S135" s="20">
        <f>SUM(O135:O135)*J134</f>
        <v>0</v>
      </c>
      <c r="T135" s="20">
        <f t="shared" si="4"/>
        <v>0</v>
      </c>
      <c r="U135" s="84"/>
      <c r="V135" s="84"/>
      <c r="W135" s="458"/>
      <c r="X135" s="84"/>
      <c r="Y135" s="84"/>
      <c r="Z135" s="451"/>
      <c r="AA135" s="472"/>
      <c r="AB135" s="244"/>
      <c r="AC135" s="481"/>
      <c r="AD135" s="466"/>
      <c r="AE135" s="467"/>
      <c r="AF135" s="446"/>
      <c r="AG135" s="468"/>
    </row>
    <row r="136" spans="1:33" ht="30" customHeight="1" x14ac:dyDescent="0.2">
      <c r="A136" s="445"/>
      <c r="B136" s="455"/>
      <c r="C136" s="430"/>
      <c r="D136" s="430"/>
      <c r="E136" s="430"/>
      <c r="F136" s="430"/>
      <c r="G136" s="443"/>
      <c r="H136" s="435"/>
      <c r="I136" s="448" t="s">
        <v>258</v>
      </c>
      <c r="J136" s="463">
        <v>0.4</v>
      </c>
      <c r="K136" s="15" t="s">
        <v>36</v>
      </c>
      <c r="L136" s="16">
        <v>0</v>
      </c>
      <c r="M136" s="16">
        <v>0</v>
      </c>
      <c r="N136" s="16">
        <v>0.5</v>
      </c>
      <c r="O136" s="16">
        <v>1</v>
      </c>
      <c r="P136" s="17">
        <f>SUM(L136:L136)*J136</f>
        <v>0</v>
      </c>
      <c r="Q136" s="17">
        <f>SUM(M136:M136)*J136</f>
        <v>0</v>
      </c>
      <c r="R136" s="17">
        <f>SUM(N136:N136)*J136</f>
        <v>0.2</v>
      </c>
      <c r="S136" s="17">
        <f>SUM(O136:O136)*J136</f>
        <v>0.4</v>
      </c>
      <c r="T136" s="17">
        <f t="shared" si="4"/>
        <v>0.4</v>
      </c>
      <c r="U136" s="84"/>
      <c r="V136" s="84"/>
      <c r="W136" s="458"/>
      <c r="X136" s="84"/>
      <c r="Y136" s="84"/>
      <c r="Z136" s="451"/>
      <c r="AA136" s="472"/>
      <c r="AB136" s="244" t="str">
        <f>+IF(N137&gt;N136,"SUPERADA",IF(N137=N136,"EQUILIBRADA",IF(N137&lt;N136,"PARA MEJORAR")))</f>
        <v>PARA MEJORAR</v>
      </c>
      <c r="AC136" s="481"/>
      <c r="AD136" s="466"/>
      <c r="AE136" s="467"/>
      <c r="AF136" s="446"/>
      <c r="AG136" s="468"/>
    </row>
    <row r="137" spans="1:33" ht="30" customHeight="1" x14ac:dyDescent="0.2">
      <c r="A137" s="445"/>
      <c r="B137" s="455"/>
      <c r="C137" s="430"/>
      <c r="D137" s="430"/>
      <c r="E137" s="430"/>
      <c r="F137" s="430"/>
      <c r="G137" s="443"/>
      <c r="H137" s="435"/>
      <c r="I137" s="448"/>
      <c r="J137" s="463"/>
      <c r="K137" s="18" t="s">
        <v>37</v>
      </c>
      <c r="L137" s="19">
        <v>0</v>
      </c>
      <c r="M137" s="19">
        <v>0</v>
      </c>
      <c r="N137" s="19">
        <v>0</v>
      </c>
      <c r="O137" s="19">
        <v>0</v>
      </c>
      <c r="P137" s="20">
        <f>SUM(L137:L137)*J136</f>
        <v>0</v>
      </c>
      <c r="Q137" s="20">
        <f>SUM(M137:M137)*J136</f>
        <v>0</v>
      </c>
      <c r="R137" s="20">
        <f>SUM(N137:N137)*J136</f>
        <v>0</v>
      </c>
      <c r="S137" s="20">
        <f>SUM(O137:O137)*J136</f>
        <v>0</v>
      </c>
      <c r="T137" s="20">
        <f t="shared" si="4"/>
        <v>0</v>
      </c>
      <c r="U137" s="84"/>
      <c r="V137" s="84"/>
      <c r="W137" s="458"/>
      <c r="X137" s="84"/>
      <c r="Y137" s="84"/>
      <c r="Z137" s="451"/>
      <c r="AA137" s="472"/>
      <c r="AB137" s="244"/>
      <c r="AC137" s="481"/>
      <c r="AD137" s="466"/>
      <c r="AE137" s="467"/>
      <c r="AF137" s="446"/>
      <c r="AG137" s="468"/>
    </row>
    <row r="138" spans="1:33" ht="30" customHeight="1" x14ac:dyDescent="0.2">
      <c r="A138" s="445"/>
      <c r="B138" s="455"/>
      <c r="C138" s="430"/>
      <c r="D138" s="430" t="s">
        <v>257</v>
      </c>
      <c r="E138" s="430" t="s">
        <v>256</v>
      </c>
      <c r="F138" s="430" t="s">
        <v>255</v>
      </c>
      <c r="G138" s="443" t="s">
        <v>254</v>
      </c>
      <c r="H138" s="434"/>
      <c r="I138" s="448" t="s">
        <v>253</v>
      </c>
      <c r="J138" s="463">
        <v>0.15</v>
      </c>
      <c r="K138" s="15" t="s">
        <v>36</v>
      </c>
      <c r="L138" s="16">
        <v>1</v>
      </c>
      <c r="M138" s="16">
        <v>1</v>
      </c>
      <c r="N138" s="16">
        <v>1</v>
      </c>
      <c r="O138" s="16">
        <v>1</v>
      </c>
      <c r="P138" s="17">
        <f>SUM(L138:L138)*J138</f>
        <v>0.15</v>
      </c>
      <c r="Q138" s="17">
        <f>SUM(M138:M138)*J138</f>
        <v>0.15</v>
      </c>
      <c r="R138" s="17">
        <f>SUM(N138:N138)*J138</f>
        <v>0.15</v>
      </c>
      <c r="S138" s="17">
        <f>SUM(O138:O138)*J138</f>
        <v>0.15</v>
      </c>
      <c r="T138" s="17">
        <f t="shared" si="4"/>
        <v>0.15</v>
      </c>
      <c r="U138" s="84"/>
      <c r="V138" s="84"/>
      <c r="W138" s="458">
        <f>+R139+R147</f>
        <v>0</v>
      </c>
      <c r="X138" s="84"/>
      <c r="Y138" s="84"/>
      <c r="Z138" s="451"/>
      <c r="AA138" s="472"/>
      <c r="AB138" s="244" t="str">
        <f>+IF(N139&gt;N138,"SUPERADA",IF(N139=N138,"EQUILIBRADA",IF(N139&lt;N138,"PARA MEJORAR")))</f>
        <v>PARA MEJORAR</v>
      </c>
      <c r="AC138" s="481" t="str">
        <f>IF(COUNTIF(AB138:AB147,"PARA MEJORAR")&gt;=1,"PARA MEJORAR","BIEN")</f>
        <v>PARA MEJORAR</v>
      </c>
      <c r="AD138" s="466"/>
      <c r="AE138" s="467"/>
      <c r="AF138" s="446"/>
      <c r="AG138" s="468"/>
    </row>
    <row r="139" spans="1:33" ht="30" customHeight="1" x14ac:dyDescent="0.2">
      <c r="A139" s="445"/>
      <c r="B139" s="455"/>
      <c r="C139" s="430"/>
      <c r="D139" s="430"/>
      <c r="E139" s="430"/>
      <c r="F139" s="430"/>
      <c r="G139" s="443"/>
      <c r="H139" s="435"/>
      <c r="I139" s="448"/>
      <c r="J139" s="463"/>
      <c r="K139" s="18" t="s">
        <v>37</v>
      </c>
      <c r="L139" s="19">
        <v>0</v>
      </c>
      <c r="M139" s="19">
        <v>0</v>
      </c>
      <c r="N139" s="19">
        <v>0</v>
      </c>
      <c r="O139" s="19">
        <v>0</v>
      </c>
      <c r="P139" s="20">
        <f>SUM(L139:L139)*J138</f>
        <v>0</v>
      </c>
      <c r="Q139" s="20">
        <f>SUM(M139:M139)*J138</f>
        <v>0</v>
      </c>
      <c r="R139" s="20">
        <f>SUM(N139:N139)*J138</f>
        <v>0</v>
      </c>
      <c r="S139" s="20">
        <f>SUM(O139:O139)*J138</f>
        <v>0</v>
      </c>
      <c r="T139" s="20">
        <f t="shared" si="4"/>
        <v>0</v>
      </c>
      <c r="U139" s="84"/>
      <c r="V139" s="84"/>
      <c r="W139" s="458"/>
      <c r="X139" s="84"/>
      <c r="Y139" s="84"/>
      <c r="Z139" s="451"/>
      <c r="AA139" s="472"/>
      <c r="AB139" s="244"/>
      <c r="AC139" s="481"/>
      <c r="AD139" s="466"/>
      <c r="AE139" s="467"/>
      <c r="AF139" s="446"/>
      <c r="AG139" s="468"/>
    </row>
    <row r="140" spans="1:33" ht="30" customHeight="1" x14ac:dyDescent="0.2">
      <c r="A140" s="445"/>
      <c r="B140" s="455"/>
      <c r="C140" s="430"/>
      <c r="D140" s="430"/>
      <c r="E140" s="430"/>
      <c r="F140" s="430"/>
      <c r="G140" s="443"/>
      <c r="H140" s="435"/>
      <c r="I140" s="448" t="s">
        <v>252</v>
      </c>
      <c r="J140" s="462">
        <v>0.2</v>
      </c>
      <c r="K140" s="15" t="s">
        <v>36</v>
      </c>
      <c r="L140" s="16">
        <v>0.5</v>
      </c>
      <c r="M140" s="16">
        <v>1</v>
      </c>
      <c r="N140" s="16">
        <v>1</v>
      </c>
      <c r="O140" s="16">
        <v>1</v>
      </c>
      <c r="P140" s="17">
        <f>SUM(L140:L140)*J140</f>
        <v>0.1</v>
      </c>
      <c r="Q140" s="17">
        <f>SUM(M140:M140)*J140</f>
        <v>0.2</v>
      </c>
      <c r="R140" s="17">
        <f>SUM(N140:N140)*J140</f>
        <v>0.2</v>
      </c>
      <c r="S140" s="17">
        <f>SUM(O140:O140)*J140</f>
        <v>0.2</v>
      </c>
      <c r="T140" s="17">
        <f t="shared" si="4"/>
        <v>0.2</v>
      </c>
      <c r="U140" s="84"/>
      <c r="V140" s="84"/>
      <c r="W140" s="458"/>
      <c r="X140" s="84"/>
      <c r="Y140" s="84"/>
      <c r="Z140" s="451"/>
      <c r="AA140" s="472"/>
      <c r="AB140" s="244" t="str">
        <f>+IF(N141&gt;N140,"SUPERADA",IF(N141=N140,"EQUILIBRADA",IF(N141&lt;N140,"PARA MEJORAR")))</f>
        <v>PARA MEJORAR</v>
      </c>
      <c r="AC140" s="481"/>
      <c r="AD140" s="466"/>
      <c r="AE140" s="467"/>
      <c r="AF140" s="446"/>
      <c r="AG140" s="468"/>
    </row>
    <row r="141" spans="1:33" ht="30" customHeight="1" x14ac:dyDescent="0.2">
      <c r="A141" s="445"/>
      <c r="B141" s="455"/>
      <c r="C141" s="430"/>
      <c r="D141" s="430"/>
      <c r="E141" s="430"/>
      <c r="F141" s="430"/>
      <c r="G141" s="443"/>
      <c r="H141" s="435"/>
      <c r="I141" s="448"/>
      <c r="J141" s="462"/>
      <c r="K141" s="18" t="s">
        <v>37</v>
      </c>
      <c r="L141" s="19">
        <v>0</v>
      </c>
      <c r="M141" s="19">
        <v>0</v>
      </c>
      <c r="N141" s="19">
        <v>0</v>
      </c>
      <c r="O141" s="19">
        <v>0</v>
      </c>
      <c r="P141" s="20">
        <f>SUM(L141:L141)*J140</f>
        <v>0</v>
      </c>
      <c r="Q141" s="20">
        <f>SUM(M141:M141)*J140</f>
        <v>0</v>
      </c>
      <c r="R141" s="20">
        <f>SUM(N141:N141)*J140</f>
        <v>0</v>
      </c>
      <c r="S141" s="20">
        <f>SUM(O141:O141)*J140</f>
        <v>0</v>
      </c>
      <c r="T141" s="20">
        <f t="shared" si="4"/>
        <v>0</v>
      </c>
      <c r="U141" s="84"/>
      <c r="V141" s="84"/>
      <c r="W141" s="458"/>
      <c r="X141" s="84"/>
      <c r="Y141" s="84"/>
      <c r="Z141" s="451"/>
      <c r="AA141" s="472"/>
      <c r="AB141" s="244"/>
      <c r="AC141" s="481"/>
      <c r="AD141" s="466"/>
      <c r="AE141" s="467"/>
      <c r="AF141" s="446"/>
      <c r="AG141" s="468"/>
    </row>
    <row r="142" spans="1:33" ht="30" customHeight="1" x14ac:dyDescent="0.2">
      <c r="A142" s="445"/>
      <c r="B142" s="455"/>
      <c r="C142" s="430"/>
      <c r="D142" s="430"/>
      <c r="E142" s="430"/>
      <c r="F142" s="430"/>
      <c r="G142" s="443"/>
      <c r="H142" s="435"/>
      <c r="I142" s="448" t="s">
        <v>251</v>
      </c>
      <c r="J142" s="462">
        <v>0.2</v>
      </c>
      <c r="K142" s="15" t="s">
        <v>36</v>
      </c>
      <c r="L142" s="16">
        <v>0</v>
      </c>
      <c r="M142" s="16">
        <v>0.5</v>
      </c>
      <c r="N142" s="16">
        <v>1</v>
      </c>
      <c r="O142" s="16">
        <v>1</v>
      </c>
      <c r="P142" s="17">
        <f>SUM(L142:L142)*J142</f>
        <v>0</v>
      </c>
      <c r="Q142" s="17">
        <f>SUM(M142:M142)*J142</f>
        <v>0.1</v>
      </c>
      <c r="R142" s="17">
        <f>SUM(N142:N142)*J142</f>
        <v>0.2</v>
      </c>
      <c r="S142" s="17">
        <f>SUM(O142:O142)*J142</f>
        <v>0.2</v>
      </c>
      <c r="T142" s="17">
        <f t="shared" si="4"/>
        <v>0.2</v>
      </c>
      <c r="U142" s="84"/>
      <c r="V142" s="84"/>
      <c r="W142" s="458"/>
      <c r="X142" s="84"/>
      <c r="Y142" s="84"/>
      <c r="Z142" s="451"/>
      <c r="AA142" s="472"/>
      <c r="AB142" s="244" t="str">
        <f>+IF(N143&gt;N142,"SUPERADA",IF(N143=N142,"EQUILIBRADA",IF(N143&lt;N142,"PARA MEJORAR")))</f>
        <v>PARA MEJORAR</v>
      </c>
      <c r="AC142" s="481"/>
      <c r="AD142" s="466"/>
      <c r="AE142" s="467"/>
      <c r="AF142" s="446"/>
      <c r="AG142" s="468"/>
    </row>
    <row r="143" spans="1:33" ht="30" customHeight="1" x14ac:dyDescent="0.2">
      <c r="A143" s="445"/>
      <c r="B143" s="455"/>
      <c r="C143" s="430"/>
      <c r="D143" s="430"/>
      <c r="E143" s="430"/>
      <c r="F143" s="430"/>
      <c r="G143" s="443"/>
      <c r="H143" s="435"/>
      <c r="I143" s="448"/>
      <c r="J143" s="462"/>
      <c r="K143" s="18" t="s">
        <v>37</v>
      </c>
      <c r="L143" s="19">
        <v>0</v>
      </c>
      <c r="M143" s="19">
        <v>0</v>
      </c>
      <c r="N143" s="19">
        <v>0</v>
      </c>
      <c r="O143" s="19">
        <v>0</v>
      </c>
      <c r="P143" s="20">
        <f>SUM(L143:L143)*J142</f>
        <v>0</v>
      </c>
      <c r="Q143" s="20">
        <f>SUM(M143:M143)*J142</f>
        <v>0</v>
      </c>
      <c r="R143" s="20">
        <f>SUM(N143:N143)*J142</f>
        <v>0</v>
      </c>
      <c r="S143" s="20">
        <f>SUM(O143:O143)*J142</f>
        <v>0</v>
      </c>
      <c r="T143" s="20">
        <f t="shared" si="4"/>
        <v>0</v>
      </c>
      <c r="U143" s="84"/>
      <c r="V143" s="84"/>
      <c r="W143" s="458"/>
      <c r="X143" s="84"/>
      <c r="Y143" s="84"/>
      <c r="Z143" s="451"/>
      <c r="AA143" s="472"/>
      <c r="AB143" s="244"/>
      <c r="AC143" s="481"/>
      <c r="AD143" s="466"/>
      <c r="AE143" s="467"/>
      <c r="AF143" s="446"/>
      <c r="AG143" s="468"/>
    </row>
    <row r="144" spans="1:33" ht="30" customHeight="1" x14ac:dyDescent="0.2">
      <c r="A144" s="445"/>
      <c r="B144" s="455"/>
      <c r="C144" s="430"/>
      <c r="D144" s="430"/>
      <c r="E144" s="430"/>
      <c r="F144" s="430"/>
      <c r="G144" s="443"/>
      <c r="H144" s="435"/>
      <c r="I144" s="448" t="s">
        <v>250</v>
      </c>
      <c r="J144" s="462">
        <v>0.2</v>
      </c>
      <c r="K144" s="15" t="s">
        <v>36</v>
      </c>
      <c r="L144" s="16">
        <v>0</v>
      </c>
      <c r="M144" s="16">
        <v>0</v>
      </c>
      <c r="N144" s="16">
        <v>0.5</v>
      </c>
      <c r="O144" s="16">
        <v>1</v>
      </c>
      <c r="P144" s="17">
        <f>SUM(L144:L144)*J144</f>
        <v>0</v>
      </c>
      <c r="Q144" s="17">
        <f>SUM(M144:M144)*J144</f>
        <v>0</v>
      </c>
      <c r="R144" s="17">
        <f>SUM(N144:N144)*J144</f>
        <v>0.1</v>
      </c>
      <c r="S144" s="17">
        <f>SUM(O144:O144)*J144</f>
        <v>0.2</v>
      </c>
      <c r="T144" s="17">
        <f t="shared" si="4"/>
        <v>0.2</v>
      </c>
      <c r="U144" s="84"/>
      <c r="V144" s="84"/>
      <c r="W144" s="458"/>
      <c r="X144" s="84"/>
      <c r="Y144" s="84"/>
      <c r="Z144" s="451"/>
      <c r="AA144" s="472"/>
      <c r="AB144" s="244" t="str">
        <f>+IF(N145&gt;N144,"SUPERADA",IF(N145=N144,"EQUILIBRADA",IF(N145&lt;N144,"PARA MEJORAR")))</f>
        <v>PARA MEJORAR</v>
      </c>
      <c r="AC144" s="481"/>
      <c r="AD144" s="466"/>
      <c r="AE144" s="467"/>
      <c r="AF144" s="446"/>
      <c r="AG144" s="468"/>
    </row>
    <row r="145" spans="1:33" ht="30" customHeight="1" x14ac:dyDescent="0.2">
      <c r="A145" s="445"/>
      <c r="B145" s="455"/>
      <c r="C145" s="430"/>
      <c r="D145" s="430"/>
      <c r="E145" s="430"/>
      <c r="F145" s="430"/>
      <c r="G145" s="443"/>
      <c r="H145" s="435"/>
      <c r="I145" s="448"/>
      <c r="J145" s="462"/>
      <c r="K145" s="18" t="s">
        <v>37</v>
      </c>
      <c r="L145" s="19">
        <v>0</v>
      </c>
      <c r="M145" s="19">
        <v>0</v>
      </c>
      <c r="N145" s="19">
        <v>0</v>
      </c>
      <c r="O145" s="19">
        <v>0</v>
      </c>
      <c r="P145" s="20">
        <f>SUM(L145:L145)*J144</f>
        <v>0</v>
      </c>
      <c r="Q145" s="20">
        <f>SUM(M145:M145)*J144</f>
        <v>0</v>
      </c>
      <c r="R145" s="20">
        <f>SUM(N145:N145)*J144</f>
        <v>0</v>
      </c>
      <c r="S145" s="20">
        <f>SUM(O145:O145)*J144</f>
        <v>0</v>
      </c>
      <c r="T145" s="20">
        <f t="shared" si="4"/>
        <v>0</v>
      </c>
      <c r="U145" s="84"/>
      <c r="V145" s="84"/>
      <c r="W145" s="458"/>
      <c r="X145" s="84"/>
      <c r="Y145" s="84"/>
      <c r="Z145" s="451"/>
      <c r="AA145" s="472"/>
      <c r="AB145" s="244"/>
      <c r="AC145" s="481"/>
      <c r="AD145" s="466"/>
      <c r="AE145" s="467"/>
      <c r="AF145" s="446"/>
      <c r="AG145" s="468"/>
    </row>
    <row r="146" spans="1:33" ht="30" customHeight="1" x14ac:dyDescent="0.2">
      <c r="A146" s="445"/>
      <c r="B146" s="455"/>
      <c r="C146" s="430"/>
      <c r="D146" s="430"/>
      <c r="E146" s="430"/>
      <c r="F146" s="430"/>
      <c r="G146" s="443"/>
      <c r="H146" s="435"/>
      <c r="I146" s="448" t="s">
        <v>249</v>
      </c>
      <c r="J146" s="463">
        <v>0.25</v>
      </c>
      <c r="K146" s="15" t="s">
        <v>36</v>
      </c>
      <c r="L146" s="16">
        <v>0</v>
      </c>
      <c r="M146" s="16">
        <v>0</v>
      </c>
      <c r="N146" s="16">
        <v>0.25</v>
      </c>
      <c r="O146" s="16">
        <v>0</v>
      </c>
      <c r="P146" s="17">
        <f>SUM(L146:L146)*J146</f>
        <v>0</v>
      </c>
      <c r="Q146" s="17">
        <f>SUM(M146:M146)*J146</f>
        <v>0</v>
      </c>
      <c r="R146" s="17">
        <f>SUM(N146:N146)*J146</f>
        <v>6.25E-2</v>
      </c>
      <c r="S146" s="17">
        <f>SUM(O146:O146)*J146</f>
        <v>0</v>
      </c>
      <c r="T146" s="17">
        <f t="shared" si="4"/>
        <v>6.25E-2</v>
      </c>
      <c r="U146" s="84"/>
      <c r="V146" s="84"/>
      <c r="W146" s="458"/>
      <c r="X146" s="84"/>
      <c r="Y146" s="84"/>
      <c r="Z146" s="451"/>
      <c r="AA146" s="472"/>
      <c r="AB146" s="244" t="str">
        <f>+IF(N147&gt;N146,"SUPERADA",IF(N147=N146,"EQUILIBRADA",IF(N147&lt;N146,"PARA MEJORAR")))</f>
        <v>PARA MEJORAR</v>
      </c>
      <c r="AC146" s="481"/>
      <c r="AD146" s="466"/>
      <c r="AE146" s="467"/>
      <c r="AF146" s="446"/>
      <c r="AG146" s="468"/>
    </row>
    <row r="147" spans="1:33" ht="30" customHeight="1" x14ac:dyDescent="0.2">
      <c r="A147" s="445"/>
      <c r="B147" s="455"/>
      <c r="C147" s="430"/>
      <c r="D147" s="430"/>
      <c r="E147" s="430"/>
      <c r="F147" s="430"/>
      <c r="G147" s="443"/>
      <c r="H147" s="435"/>
      <c r="I147" s="448"/>
      <c r="J147" s="463"/>
      <c r="K147" s="18" t="s">
        <v>37</v>
      </c>
      <c r="L147" s="19">
        <v>0</v>
      </c>
      <c r="M147" s="19">
        <v>0</v>
      </c>
      <c r="N147" s="19">
        <v>0</v>
      </c>
      <c r="O147" s="19">
        <v>0</v>
      </c>
      <c r="P147" s="20">
        <f>SUM(L147:L147)*J146</f>
        <v>0</v>
      </c>
      <c r="Q147" s="20">
        <f>SUM(M147:M147)*J146</f>
        <v>0</v>
      </c>
      <c r="R147" s="20">
        <f>SUM(N147:N147)*J146</f>
        <v>0</v>
      </c>
      <c r="S147" s="20">
        <f>SUM(O147:O147)*J146</f>
        <v>0</v>
      </c>
      <c r="T147" s="20">
        <f t="shared" si="4"/>
        <v>0</v>
      </c>
      <c r="U147" s="84"/>
      <c r="V147" s="84"/>
      <c r="W147" s="458"/>
      <c r="X147" s="84"/>
      <c r="Y147" s="84"/>
      <c r="Z147" s="451"/>
      <c r="AA147" s="472"/>
      <c r="AB147" s="244"/>
      <c r="AC147" s="481"/>
      <c r="AD147" s="466"/>
      <c r="AE147" s="467"/>
      <c r="AF147" s="446"/>
      <c r="AG147" s="468"/>
    </row>
    <row r="148" spans="1:33" ht="30" customHeight="1" x14ac:dyDescent="0.2">
      <c r="A148" s="445" t="s">
        <v>248</v>
      </c>
      <c r="B148" s="455"/>
      <c r="C148" s="430"/>
      <c r="D148" s="430" t="s">
        <v>247</v>
      </c>
      <c r="E148" s="430" t="s">
        <v>246</v>
      </c>
      <c r="F148" s="430" t="s">
        <v>245</v>
      </c>
      <c r="G148" s="443" t="s">
        <v>244</v>
      </c>
      <c r="H148" s="453"/>
      <c r="I148" s="442" t="s">
        <v>243</v>
      </c>
      <c r="J148" s="463">
        <v>0.05</v>
      </c>
      <c r="K148" s="15" t="s">
        <v>36</v>
      </c>
      <c r="L148" s="16">
        <v>0.05</v>
      </c>
      <c r="M148" s="16">
        <v>0.05</v>
      </c>
      <c r="N148" s="16">
        <v>0.05</v>
      </c>
      <c r="O148" s="16">
        <v>0.05</v>
      </c>
      <c r="P148" s="20"/>
      <c r="Q148" s="20"/>
      <c r="R148" s="20"/>
      <c r="S148" s="20"/>
      <c r="T148" s="20"/>
      <c r="U148" s="84"/>
      <c r="V148" s="84"/>
      <c r="W148" s="84"/>
      <c r="X148" s="84"/>
      <c r="Y148" s="84"/>
      <c r="Z148" s="451"/>
      <c r="AA148" s="464" t="s">
        <v>242</v>
      </c>
      <c r="AB148" s="36"/>
      <c r="AC148" s="88"/>
      <c r="AD148" s="85"/>
      <c r="AE148" s="467"/>
      <c r="AF148" s="446"/>
      <c r="AG148" s="438"/>
    </row>
    <row r="149" spans="1:33" ht="30" customHeight="1" x14ac:dyDescent="0.2">
      <c r="A149" s="445"/>
      <c r="B149" s="455"/>
      <c r="C149" s="430"/>
      <c r="D149" s="430"/>
      <c r="E149" s="430"/>
      <c r="F149" s="430"/>
      <c r="G149" s="443"/>
      <c r="H149" s="453"/>
      <c r="I149" s="442"/>
      <c r="J149" s="463"/>
      <c r="K149" s="18" t="s">
        <v>37</v>
      </c>
      <c r="L149" s="19">
        <v>0</v>
      </c>
      <c r="M149" s="19">
        <v>0</v>
      </c>
      <c r="N149" s="19">
        <v>0</v>
      </c>
      <c r="O149" s="19">
        <v>0</v>
      </c>
      <c r="P149" s="20"/>
      <c r="Q149" s="20"/>
      <c r="R149" s="20"/>
      <c r="S149" s="20"/>
      <c r="T149" s="20"/>
      <c r="U149" s="84"/>
      <c r="V149" s="84"/>
      <c r="W149" s="84"/>
      <c r="X149" s="84"/>
      <c r="Y149" s="84"/>
      <c r="Z149" s="451"/>
      <c r="AA149" s="464"/>
      <c r="AB149" s="36"/>
      <c r="AC149" s="88"/>
      <c r="AD149" s="85"/>
      <c r="AE149" s="467"/>
      <c r="AF149" s="446"/>
      <c r="AG149" s="438"/>
    </row>
    <row r="150" spans="1:33" ht="30" customHeight="1" x14ac:dyDescent="0.2">
      <c r="A150" s="445"/>
      <c r="B150" s="455"/>
      <c r="C150" s="430"/>
      <c r="D150" s="430"/>
      <c r="E150" s="430"/>
      <c r="F150" s="430"/>
      <c r="G150" s="443"/>
      <c r="H150" s="453"/>
      <c r="I150" s="442" t="s">
        <v>241</v>
      </c>
      <c r="J150" s="463">
        <v>0.05</v>
      </c>
      <c r="K150" s="15" t="s">
        <v>36</v>
      </c>
      <c r="L150" s="16">
        <v>2.5000000000000001E-2</v>
      </c>
      <c r="M150" s="16">
        <v>0.05</v>
      </c>
      <c r="N150" s="16">
        <v>0.05</v>
      </c>
      <c r="O150" s="16">
        <v>0.05</v>
      </c>
      <c r="P150" s="20"/>
      <c r="Q150" s="20"/>
      <c r="R150" s="20"/>
      <c r="S150" s="20"/>
      <c r="T150" s="20"/>
      <c r="U150" s="84"/>
      <c r="V150" s="84"/>
      <c r="W150" s="84"/>
      <c r="X150" s="84"/>
      <c r="Y150" s="84"/>
      <c r="Z150" s="451"/>
      <c r="AA150" s="464"/>
      <c r="AB150" s="36"/>
      <c r="AC150" s="88"/>
      <c r="AD150" s="85"/>
      <c r="AE150" s="467"/>
      <c r="AF150" s="446"/>
      <c r="AG150" s="438"/>
    </row>
    <row r="151" spans="1:33" ht="30" customHeight="1" x14ac:dyDescent="0.2">
      <c r="A151" s="445"/>
      <c r="B151" s="455"/>
      <c r="C151" s="430"/>
      <c r="D151" s="430"/>
      <c r="E151" s="430"/>
      <c r="F151" s="430"/>
      <c r="G151" s="443"/>
      <c r="H151" s="453"/>
      <c r="I151" s="442"/>
      <c r="J151" s="463"/>
      <c r="K151" s="18" t="s">
        <v>37</v>
      </c>
      <c r="L151" s="19">
        <v>0</v>
      </c>
      <c r="M151" s="19">
        <v>0</v>
      </c>
      <c r="N151" s="19">
        <v>0</v>
      </c>
      <c r="O151" s="19">
        <v>0</v>
      </c>
      <c r="P151" s="20"/>
      <c r="Q151" s="20"/>
      <c r="R151" s="20"/>
      <c r="S151" s="20"/>
      <c r="T151" s="20"/>
      <c r="U151" s="84"/>
      <c r="V151" s="84"/>
      <c r="W151" s="84"/>
      <c r="X151" s="84"/>
      <c r="Y151" s="84"/>
      <c r="Z151" s="451"/>
      <c r="AA151" s="464"/>
      <c r="AB151" s="36"/>
      <c r="AC151" s="88"/>
      <c r="AD151" s="85"/>
      <c r="AE151" s="467"/>
      <c r="AF151" s="446"/>
      <c r="AG151" s="438"/>
    </row>
    <row r="152" spans="1:33" ht="30" customHeight="1" x14ac:dyDescent="0.2">
      <c r="A152" s="445"/>
      <c r="B152" s="455"/>
      <c r="C152" s="430"/>
      <c r="D152" s="430"/>
      <c r="E152" s="430"/>
      <c r="F152" s="430"/>
      <c r="G152" s="443"/>
      <c r="H152" s="453"/>
      <c r="I152" s="442" t="s">
        <v>240</v>
      </c>
      <c r="J152" s="463">
        <v>0.1</v>
      </c>
      <c r="K152" s="15" t="s">
        <v>36</v>
      </c>
      <c r="L152" s="16">
        <v>0</v>
      </c>
      <c r="M152" s="16">
        <v>0.1</v>
      </c>
      <c r="N152" s="16">
        <v>0.1</v>
      </c>
      <c r="O152" s="16">
        <v>0.1</v>
      </c>
      <c r="P152" s="20"/>
      <c r="Q152" s="20"/>
      <c r="R152" s="20"/>
      <c r="S152" s="20"/>
      <c r="T152" s="20"/>
      <c r="U152" s="84"/>
      <c r="V152" s="84"/>
      <c r="W152" s="84"/>
      <c r="X152" s="84"/>
      <c r="Y152" s="84"/>
      <c r="Z152" s="451"/>
      <c r="AA152" s="464"/>
      <c r="AB152" s="36"/>
      <c r="AC152" s="88"/>
      <c r="AD152" s="85"/>
      <c r="AE152" s="467"/>
      <c r="AF152" s="446"/>
      <c r="AG152" s="438"/>
    </row>
    <row r="153" spans="1:33" ht="30" customHeight="1" x14ac:dyDescent="0.2">
      <c r="A153" s="445"/>
      <c r="B153" s="455"/>
      <c r="C153" s="430"/>
      <c r="D153" s="430"/>
      <c r="E153" s="430"/>
      <c r="F153" s="430"/>
      <c r="G153" s="443"/>
      <c r="H153" s="453"/>
      <c r="I153" s="442"/>
      <c r="J153" s="463"/>
      <c r="K153" s="18" t="s">
        <v>37</v>
      </c>
      <c r="L153" s="19">
        <v>0</v>
      </c>
      <c r="M153" s="19">
        <v>0</v>
      </c>
      <c r="N153" s="19">
        <v>0</v>
      </c>
      <c r="O153" s="19">
        <v>0</v>
      </c>
      <c r="P153" s="20"/>
      <c r="Q153" s="20"/>
      <c r="R153" s="20"/>
      <c r="S153" s="20"/>
      <c r="T153" s="20"/>
      <c r="U153" s="84"/>
      <c r="V153" s="84"/>
      <c r="W153" s="84"/>
      <c r="X153" s="84"/>
      <c r="Y153" s="84"/>
      <c r="Z153" s="451"/>
      <c r="AA153" s="464"/>
      <c r="AB153" s="36"/>
      <c r="AC153" s="88"/>
      <c r="AD153" s="85"/>
      <c r="AE153" s="467"/>
      <c r="AF153" s="446"/>
      <c r="AG153" s="438"/>
    </row>
    <row r="154" spans="1:33" ht="30" customHeight="1" x14ac:dyDescent="0.2">
      <c r="A154" s="445"/>
      <c r="B154" s="455"/>
      <c r="C154" s="430"/>
      <c r="D154" s="430"/>
      <c r="E154" s="430"/>
      <c r="F154" s="430"/>
      <c r="G154" s="443"/>
      <c r="H154" s="453"/>
      <c r="I154" s="442" t="s">
        <v>239</v>
      </c>
      <c r="J154" s="463">
        <v>0.1</v>
      </c>
      <c r="K154" s="15" t="s">
        <v>36</v>
      </c>
      <c r="L154" s="16">
        <v>0</v>
      </c>
      <c r="M154" s="16">
        <v>0.1</v>
      </c>
      <c r="N154" s="16">
        <v>0.1</v>
      </c>
      <c r="O154" s="16">
        <v>0.1</v>
      </c>
      <c r="P154" s="20"/>
      <c r="Q154" s="20"/>
      <c r="R154" s="20"/>
      <c r="S154" s="20"/>
      <c r="T154" s="20"/>
      <c r="U154" s="84"/>
      <c r="V154" s="84"/>
      <c r="W154" s="84"/>
      <c r="X154" s="84"/>
      <c r="Y154" s="84"/>
      <c r="Z154" s="451"/>
      <c r="AA154" s="464"/>
      <c r="AB154" s="36"/>
      <c r="AC154" s="88"/>
      <c r="AD154" s="85"/>
      <c r="AE154" s="467"/>
      <c r="AF154" s="446"/>
      <c r="AG154" s="438"/>
    </row>
    <row r="155" spans="1:33" ht="30" customHeight="1" x14ac:dyDescent="0.2">
      <c r="A155" s="445"/>
      <c r="B155" s="455"/>
      <c r="C155" s="430"/>
      <c r="D155" s="430"/>
      <c r="E155" s="430"/>
      <c r="F155" s="430"/>
      <c r="G155" s="443"/>
      <c r="H155" s="453"/>
      <c r="I155" s="442"/>
      <c r="J155" s="463"/>
      <c r="K155" s="18" t="s">
        <v>37</v>
      </c>
      <c r="L155" s="19">
        <v>0</v>
      </c>
      <c r="M155" s="19">
        <v>0</v>
      </c>
      <c r="N155" s="19">
        <v>0</v>
      </c>
      <c r="O155" s="19">
        <v>0</v>
      </c>
      <c r="P155" s="20"/>
      <c r="Q155" s="20"/>
      <c r="R155" s="20"/>
      <c r="S155" s="20"/>
      <c r="T155" s="20"/>
      <c r="U155" s="84"/>
      <c r="V155" s="84"/>
      <c r="W155" s="84"/>
      <c r="X155" s="84"/>
      <c r="Y155" s="84"/>
      <c r="Z155" s="451"/>
      <c r="AA155" s="464"/>
      <c r="AB155" s="36"/>
      <c r="AC155" s="88"/>
      <c r="AD155" s="85"/>
      <c r="AE155" s="467"/>
      <c r="AF155" s="446"/>
      <c r="AG155" s="438"/>
    </row>
    <row r="156" spans="1:33" ht="30" customHeight="1" x14ac:dyDescent="0.2">
      <c r="A156" s="445"/>
      <c r="B156" s="455"/>
      <c r="C156" s="430"/>
      <c r="D156" s="430"/>
      <c r="E156" s="430"/>
      <c r="F156" s="430"/>
      <c r="G156" s="443"/>
      <c r="H156" s="453"/>
      <c r="I156" s="442" t="s">
        <v>238</v>
      </c>
      <c r="J156" s="463">
        <v>0.25</v>
      </c>
      <c r="K156" s="15" t="s">
        <v>36</v>
      </c>
      <c r="L156" s="16">
        <v>0</v>
      </c>
      <c r="M156" s="16">
        <v>0</v>
      </c>
      <c r="N156" s="16">
        <v>0.25</v>
      </c>
      <c r="O156" s="16">
        <v>0.25</v>
      </c>
      <c r="P156" s="20"/>
      <c r="Q156" s="20"/>
      <c r="R156" s="20"/>
      <c r="S156" s="20"/>
      <c r="T156" s="20"/>
      <c r="U156" s="84"/>
      <c r="V156" s="84"/>
      <c r="W156" s="84"/>
      <c r="X156" s="84"/>
      <c r="Y156" s="84"/>
      <c r="Z156" s="451"/>
      <c r="AA156" s="464"/>
      <c r="AB156" s="36"/>
      <c r="AC156" s="88"/>
      <c r="AD156" s="85"/>
      <c r="AE156" s="467"/>
      <c r="AF156" s="446"/>
      <c r="AG156" s="438"/>
    </row>
    <row r="157" spans="1:33" ht="30" customHeight="1" x14ac:dyDescent="0.2">
      <c r="A157" s="445"/>
      <c r="B157" s="455"/>
      <c r="C157" s="430"/>
      <c r="D157" s="430"/>
      <c r="E157" s="430"/>
      <c r="F157" s="430"/>
      <c r="G157" s="443"/>
      <c r="H157" s="453"/>
      <c r="I157" s="442"/>
      <c r="J157" s="463"/>
      <c r="K157" s="18" t="s">
        <v>37</v>
      </c>
      <c r="L157" s="19">
        <v>0</v>
      </c>
      <c r="M157" s="19">
        <v>0</v>
      </c>
      <c r="N157" s="19">
        <v>0</v>
      </c>
      <c r="O157" s="19">
        <v>0</v>
      </c>
      <c r="P157" s="20"/>
      <c r="Q157" s="20"/>
      <c r="R157" s="20"/>
      <c r="S157" s="20"/>
      <c r="T157" s="20"/>
      <c r="U157" s="84"/>
      <c r="V157" s="84"/>
      <c r="W157" s="84"/>
      <c r="X157" s="84"/>
      <c r="Y157" s="84"/>
      <c r="Z157" s="451"/>
      <c r="AA157" s="464"/>
      <c r="AB157" s="36"/>
      <c r="AC157" s="88"/>
      <c r="AD157" s="85"/>
      <c r="AE157" s="467"/>
      <c r="AF157" s="446"/>
      <c r="AG157" s="438"/>
    </row>
    <row r="158" spans="1:33" ht="30" customHeight="1" x14ac:dyDescent="0.2">
      <c r="A158" s="445"/>
      <c r="B158" s="455"/>
      <c r="C158" s="430"/>
      <c r="D158" s="430"/>
      <c r="E158" s="430"/>
      <c r="F158" s="430"/>
      <c r="G158" s="443"/>
      <c r="H158" s="453"/>
      <c r="I158" s="442" t="s">
        <v>237</v>
      </c>
      <c r="J158" s="463">
        <v>0.1</v>
      </c>
      <c r="K158" s="15" t="s">
        <v>36</v>
      </c>
      <c r="L158" s="16">
        <v>0</v>
      </c>
      <c r="M158" s="16">
        <v>0</v>
      </c>
      <c r="N158" s="16">
        <v>0.1</v>
      </c>
      <c r="O158" s="16">
        <v>0.1</v>
      </c>
      <c r="P158" s="20"/>
      <c r="Q158" s="20"/>
      <c r="R158" s="20"/>
      <c r="S158" s="20"/>
      <c r="T158" s="20"/>
      <c r="U158" s="84"/>
      <c r="V158" s="84"/>
      <c r="W158" s="84"/>
      <c r="X158" s="84"/>
      <c r="Y158" s="84"/>
      <c r="Z158" s="451"/>
      <c r="AA158" s="464"/>
      <c r="AB158" s="36"/>
      <c r="AC158" s="88"/>
      <c r="AD158" s="85"/>
      <c r="AE158" s="467"/>
      <c r="AF158" s="446"/>
      <c r="AG158" s="438"/>
    </row>
    <row r="159" spans="1:33" ht="30" customHeight="1" x14ac:dyDescent="0.2">
      <c r="A159" s="445"/>
      <c r="B159" s="455"/>
      <c r="C159" s="430"/>
      <c r="D159" s="430"/>
      <c r="E159" s="430"/>
      <c r="F159" s="430"/>
      <c r="G159" s="443"/>
      <c r="H159" s="453"/>
      <c r="I159" s="442"/>
      <c r="J159" s="463"/>
      <c r="K159" s="18" t="s">
        <v>37</v>
      </c>
      <c r="L159" s="19">
        <v>0</v>
      </c>
      <c r="M159" s="19">
        <v>0</v>
      </c>
      <c r="N159" s="19">
        <v>0</v>
      </c>
      <c r="O159" s="19">
        <v>0</v>
      </c>
      <c r="P159" s="20"/>
      <c r="Q159" s="20"/>
      <c r="R159" s="20"/>
      <c r="S159" s="20"/>
      <c r="T159" s="20"/>
      <c r="U159" s="84"/>
      <c r="V159" s="84"/>
      <c r="W159" s="84"/>
      <c r="X159" s="84"/>
      <c r="Y159" s="84"/>
      <c r="Z159" s="451"/>
      <c r="AA159" s="464"/>
      <c r="AB159" s="36"/>
      <c r="AC159" s="88"/>
      <c r="AD159" s="85"/>
      <c r="AE159" s="467"/>
      <c r="AF159" s="446"/>
      <c r="AG159" s="438"/>
    </row>
    <row r="160" spans="1:33" ht="30" customHeight="1" x14ac:dyDescent="0.2">
      <c r="A160" s="445"/>
      <c r="B160" s="455"/>
      <c r="C160" s="430"/>
      <c r="D160" s="430"/>
      <c r="E160" s="430"/>
      <c r="F160" s="430"/>
      <c r="G160" s="443"/>
      <c r="H160" s="453"/>
      <c r="I160" s="442" t="s">
        <v>236</v>
      </c>
      <c r="J160" s="463">
        <v>0.1</v>
      </c>
      <c r="K160" s="15" t="s">
        <v>36</v>
      </c>
      <c r="L160" s="16">
        <v>0</v>
      </c>
      <c r="M160" s="16">
        <v>0</v>
      </c>
      <c r="N160" s="16">
        <v>0</v>
      </c>
      <c r="O160" s="16">
        <v>0.1</v>
      </c>
      <c r="P160" s="20"/>
      <c r="Q160" s="20"/>
      <c r="R160" s="20"/>
      <c r="S160" s="20"/>
      <c r="T160" s="20"/>
      <c r="U160" s="84"/>
      <c r="V160" s="84"/>
      <c r="W160" s="84"/>
      <c r="X160" s="84"/>
      <c r="Y160" s="84"/>
      <c r="Z160" s="451"/>
      <c r="AA160" s="464"/>
      <c r="AB160" s="36"/>
      <c r="AC160" s="88"/>
      <c r="AD160" s="85"/>
      <c r="AE160" s="467"/>
      <c r="AF160" s="446"/>
      <c r="AG160" s="438"/>
    </row>
    <row r="161" spans="1:36" ht="30" customHeight="1" x14ac:dyDescent="0.2">
      <c r="A161" s="445"/>
      <c r="B161" s="455"/>
      <c r="C161" s="430"/>
      <c r="D161" s="430"/>
      <c r="E161" s="430"/>
      <c r="F161" s="430"/>
      <c r="G161" s="443"/>
      <c r="H161" s="453"/>
      <c r="I161" s="442"/>
      <c r="J161" s="463"/>
      <c r="K161" s="18" t="s">
        <v>37</v>
      </c>
      <c r="L161" s="19">
        <v>0</v>
      </c>
      <c r="M161" s="19">
        <v>0</v>
      </c>
      <c r="N161" s="19">
        <v>0</v>
      </c>
      <c r="O161" s="19">
        <v>0</v>
      </c>
      <c r="P161" s="20"/>
      <c r="Q161" s="20"/>
      <c r="R161" s="20"/>
      <c r="S161" s="20"/>
      <c r="T161" s="20"/>
      <c r="U161" s="84"/>
      <c r="V161" s="84"/>
      <c r="W161" s="84"/>
      <c r="X161" s="84"/>
      <c r="Y161" s="84"/>
      <c r="Z161" s="451"/>
      <c r="AA161" s="464"/>
      <c r="AB161" s="36"/>
      <c r="AC161" s="88"/>
      <c r="AD161" s="85"/>
      <c r="AE161" s="467"/>
      <c r="AF161" s="446"/>
      <c r="AG161" s="438"/>
    </row>
    <row r="162" spans="1:36" ht="30" customHeight="1" x14ac:dyDescent="0.2">
      <c r="A162" s="445"/>
      <c r="B162" s="455"/>
      <c r="C162" s="430"/>
      <c r="D162" s="430"/>
      <c r="E162" s="430"/>
      <c r="F162" s="430"/>
      <c r="G162" s="443"/>
      <c r="H162" s="453"/>
      <c r="I162" s="442" t="s">
        <v>235</v>
      </c>
      <c r="J162" s="463">
        <v>0.25</v>
      </c>
      <c r="K162" s="15" t="s">
        <v>36</v>
      </c>
      <c r="L162" s="16">
        <v>0</v>
      </c>
      <c r="M162" s="16">
        <v>0</v>
      </c>
      <c r="N162" s="16">
        <v>0</v>
      </c>
      <c r="O162" s="16">
        <v>0.25</v>
      </c>
      <c r="P162" s="20"/>
      <c r="Q162" s="20"/>
      <c r="R162" s="20"/>
      <c r="S162" s="20"/>
      <c r="T162" s="20"/>
      <c r="U162" s="84"/>
      <c r="V162" s="84"/>
      <c r="W162" s="84"/>
      <c r="X162" s="84"/>
      <c r="Y162" s="84"/>
      <c r="Z162" s="451"/>
      <c r="AA162" s="464"/>
      <c r="AB162" s="36"/>
      <c r="AC162" s="88"/>
      <c r="AD162" s="85"/>
      <c r="AE162" s="467"/>
      <c r="AF162" s="446"/>
      <c r="AG162" s="438"/>
    </row>
    <row r="163" spans="1:36" ht="30" customHeight="1" x14ac:dyDescent="0.2">
      <c r="A163" s="445"/>
      <c r="B163" s="455"/>
      <c r="C163" s="430"/>
      <c r="D163" s="430"/>
      <c r="E163" s="430"/>
      <c r="F163" s="430"/>
      <c r="G163" s="443"/>
      <c r="H163" s="453"/>
      <c r="I163" s="442"/>
      <c r="J163" s="463"/>
      <c r="K163" s="18" t="s">
        <v>37</v>
      </c>
      <c r="L163" s="19">
        <v>0</v>
      </c>
      <c r="M163" s="19">
        <v>0</v>
      </c>
      <c r="N163" s="19">
        <v>0</v>
      </c>
      <c r="O163" s="19">
        <v>0</v>
      </c>
      <c r="P163" s="20"/>
      <c r="Q163" s="20"/>
      <c r="R163" s="20"/>
      <c r="S163" s="20"/>
      <c r="T163" s="20"/>
      <c r="U163" s="84"/>
      <c r="V163" s="84"/>
      <c r="W163" s="84"/>
      <c r="X163" s="84"/>
      <c r="Y163" s="84"/>
      <c r="Z163" s="451"/>
      <c r="AA163" s="464"/>
      <c r="AB163" s="36"/>
      <c r="AC163" s="88"/>
      <c r="AD163" s="85"/>
      <c r="AE163" s="467"/>
      <c r="AF163" s="446"/>
      <c r="AG163" s="438"/>
    </row>
    <row r="164" spans="1:36" ht="30" customHeight="1" x14ac:dyDescent="0.2">
      <c r="A164" s="445"/>
      <c r="B164" s="455"/>
      <c r="C164" s="430"/>
      <c r="D164" s="430"/>
      <c r="E164" s="430" t="s">
        <v>234</v>
      </c>
      <c r="F164" s="430" t="s">
        <v>233</v>
      </c>
      <c r="G164" s="443" t="s">
        <v>232</v>
      </c>
      <c r="H164" s="435"/>
      <c r="I164" s="442" t="s">
        <v>231</v>
      </c>
      <c r="J164" s="463">
        <v>0.5</v>
      </c>
      <c r="K164" s="15" t="s">
        <v>36</v>
      </c>
      <c r="L164" s="16">
        <v>0.25</v>
      </c>
      <c r="M164" s="16">
        <v>0.5</v>
      </c>
      <c r="N164" s="16">
        <v>0.5</v>
      </c>
      <c r="O164" s="16">
        <v>0.5</v>
      </c>
      <c r="P164" s="20"/>
      <c r="Q164" s="20"/>
      <c r="R164" s="20"/>
      <c r="S164" s="20"/>
      <c r="T164" s="20"/>
      <c r="U164" s="84"/>
      <c r="V164" s="84"/>
      <c r="W164" s="84"/>
      <c r="X164" s="84"/>
      <c r="Y164" s="84"/>
      <c r="Z164" s="451"/>
      <c r="AA164" s="464"/>
      <c r="AB164" s="36"/>
      <c r="AC164" s="88"/>
      <c r="AD164" s="85"/>
      <c r="AE164" s="467"/>
      <c r="AF164" s="446"/>
      <c r="AG164" s="438"/>
    </row>
    <row r="165" spans="1:36" ht="30" customHeight="1" x14ac:dyDescent="0.2">
      <c r="A165" s="445"/>
      <c r="B165" s="455"/>
      <c r="C165" s="430"/>
      <c r="D165" s="430"/>
      <c r="E165" s="430"/>
      <c r="F165" s="430"/>
      <c r="G165" s="443"/>
      <c r="H165" s="435"/>
      <c r="I165" s="442"/>
      <c r="J165" s="463"/>
      <c r="K165" s="18" t="s">
        <v>37</v>
      </c>
      <c r="L165" s="19">
        <v>0</v>
      </c>
      <c r="M165" s="19">
        <v>0</v>
      </c>
      <c r="N165" s="19">
        <v>0</v>
      </c>
      <c r="O165" s="19">
        <v>0</v>
      </c>
      <c r="P165" s="20"/>
      <c r="Q165" s="20"/>
      <c r="R165" s="20"/>
      <c r="S165" s="20"/>
      <c r="T165" s="20"/>
      <c r="U165" s="84"/>
      <c r="V165" s="84"/>
      <c r="W165" s="84"/>
      <c r="X165" s="84"/>
      <c r="Y165" s="84"/>
      <c r="Z165" s="451"/>
      <c r="AA165" s="464"/>
      <c r="AB165" s="36"/>
      <c r="AC165" s="88"/>
      <c r="AD165" s="85"/>
      <c r="AE165" s="467"/>
      <c r="AF165" s="446"/>
      <c r="AG165" s="438"/>
    </row>
    <row r="166" spans="1:36" ht="30" customHeight="1" x14ac:dyDescent="0.2">
      <c r="A166" s="445"/>
      <c r="B166" s="455"/>
      <c r="C166" s="430"/>
      <c r="D166" s="430"/>
      <c r="E166" s="430"/>
      <c r="F166" s="430"/>
      <c r="G166" s="443"/>
      <c r="H166" s="435"/>
      <c r="I166" s="442" t="s">
        <v>230</v>
      </c>
      <c r="J166" s="462">
        <v>0.1</v>
      </c>
      <c r="K166" s="15" t="s">
        <v>36</v>
      </c>
      <c r="L166" s="16">
        <v>0</v>
      </c>
      <c r="M166" s="16">
        <v>0</v>
      </c>
      <c r="N166" s="16">
        <v>0.1</v>
      </c>
      <c r="O166" s="16">
        <v>0.1</v>
      </c>
      <c r="P166" s="17">
        <f>SUM(L166:L166)*J166</f>
        <v>0</v>
      </c>
      <c r="Q166" s="17">
        <f>SUM(M166:M166)*J166</f>
        <v>0</v>
      </c>
      <c r="R166" s="17">
        <f>SUM(N166:N166)*J166</f>
        <v>1.0000000000000002E-2</v>
      </c>
      <c r="S166" s="17">
        <f>SUM(O166:O166)*J166</f>
        <v>1.0000000000000002E-2</v>
      </c>
      <c r="T166" s="17">
        <f>MAX(P166:S166)</f>
        <v>1.0000000000000002E-2</v>
      </c>
      <c r="U166" s="17">
        <f>SUM(Q166:Q166)*M166</f>
        <v>0</v>
      </c>
      <c r="V166" s="17">
        <f>SUM(R166:R166)*M166</f>
        <v>0</v>
      </c>
      <c r="W166" s="17">
        <f>MAX(S166:V166)</f>
        <v>1.0000000000000002E-2</v>
      </c>
      <c r="X166" s="84"/>
      <c r="Y166" s="84"/>
      <c r="Z166" s="451"/>
      <c r="AA166" s="464"/>
      <c r="AB166" s="84"/>
      <c r="AC166" s="88"/>
      <c r="AD166" s="85"/>
      <c r="AE166" s="467"/>
      <c r="AF166" s="446"/>
      <c r="AG166" s="438"/>
      <c r="AJ166" s="461"/>
    </row>
    <row r="167" spans="1:36" ht="30" customHeight="1" x14ac:dyDescent="0.2">
      <c r="A167" s="445"/>
      <c r="B167" s="455"/>
      <c r="C167" s="430"/>
      <c r="D167" s="430"/>
      <c r="E167" s="430"/>
      <c r="F167" s="430"/>
      <c r="G167" s="443"/>
      <c r="H167" s="435"/>
      <c r="I167" s="442"/>
      <c r="J167" s="462"/>
      <c r="K167" s="18" t="s">
        <v>37</v>
      </c>
      <c r="L167" s="19">
        <v>0</v>
      </c>
      <c r="M167" s="19">
        <v>0</v>
      </c>
      <c r="N167" s="19">
        <v>0</v>
      </c>
      <c r="O167" s="19">
        <v>0</v>
      </c>
      <c r="P167" s="17"/>
      <c r="Q167" s="17"/>
      <c r="R167" s="17"/>
      <c r="S167" s="17"/>
      <c r="T167" s="17"/>
      <c r="U167" s="17"/>
      <c r="V167" s="17"/>
      <c r="W167" s="17"/>
      <c r="X167" s="84"/>
      <c r="Y167" s="84"/>
      <c r="Z167" s="451"/>
      <c r="AA167" s="464"/>
      <c r="AB167" s="84"/>
      <c r="AC167" s="88"/>
      <c r="AD167" s="85"/>
      <c r="AE167" s="467"/>
      <c r="AF167" s="446"/>
      <c r="AG167" s="438"/>
      <c r="AJ167" s="461"/>
    </row>
    <row r="168" spans="1:36" ht="30" customHeight="1" x14ac:dyDescent="0.2">
      <c r="A168" s="445"/>
      <c r="B168" s="455"/>
      <c r="C168" s="430"/>
      <c r="D168" s="430"/>
      <c r="E168" s="430"/>
      <c r="F168" s="430"/>
      <c r="G168" s="443"/>
      <c r="H168" s="435"/>
      <c r="I168" s="442" t="s">
        <v>229</v>
      </c>
      <c r="J168" s="462">
        <v>0.1</v>
      </c>
      <c r="K168" s="15" t="s">
        <v>36</v>
      </c>
      <c r="L168" s="16">
        <v>0</v>
      </c>
      <c r="M168" s="16">
        <v>0</v>
      </c>
      <c r="N168" s="16">
        <v>0.1</v>
      </c>
      <c r="O168" s="16">
        <v>0.1</v>
      </c>
      <c r="P168" s="20">
        <f>SUM(L168:L168)*J166</f>
        <v>0</v>
      </c>
      <c r="Q168" s="20">
        <f>SUM(M168:M168)*J166</f>
        <v>0</v>
      </c>
      <c r="R168" s="20">
        <f>SUM(N168:N168)*J166</f>
        <v>1.0000000000000002E-2</v>
      </c>
      <c r="S168" s="20">
        <f>SUM(O168:O168)*J166</f>
        <v>1.0000000000000002E-2</v>
      </c>
      <c r="T168" s="20">
        <f>MAX(P168:S168)</f>
        <v>1.0000000000000002E-2</v>
      </c>
      <c r="U168" s="20">
        <f>SUM(Q168:Q168)*M166</f>
        <v>0</v>
      </c>
      <c r="V168" s="20">
        <f>SUM(R168:R168)*M166</f>
        <v>0</v>
      </c>
      <c r="W168" s="20">
        <f>MAX(S168:V168)</f>
        <v>1.0000000000000002E-2</v>
      </c>
      <c r="X168" s="84"/>
      <c r="Y168" s="84"/>
      <c r="Z168" s="451"/>
      <c r="AA168" s="464"/>
      <c r="AB168" s="84"/>
      <c r="AC168" s="88"/>
      <c r="AD168" s="85"/>
      <c r="AE168" s="467"/>
      <c r="AF168" s="446"/>
      <c r="AG168" s="438"/>
      <c r="AJ168" s="461"/>
    </row>
    <row r="169" spans="1:36" ht="30" customHeight="1" x14ac:dyDescent="0.2">
      <c r="A169" s="445"/>
      <c r="B169" s="455"/>
      <c r="C169" s="430"/>
      <c r="D169" s="430"/>
      <c r="E169" s="430"/>
      <c r="F169" s="430"/>
      <c r="G169" s="443"/>
      <c r="H169" s="435"/>
      <c r="I169" s="442"/>
      <c r="J169" s="462"/>
      <c r="K169" s="18" t="s">
        <v>37</v>
      </c>
      <c r="L169" s="19">
        <v>0</v>
      </c>
      <c r="M169" s="19">
        <v>0</v>
      </c>
      <c r="N169" s="19">
        <v>0</v>
      </c>
      <c r="O169" s="19">
        <v>0</v>
      </c>
      <c r="P169" s="20"/>
      <c r="Q169" s="20"/>
      <c r="R169" s="20"/>
      <c r="S169" s="20"/>
      <c r="T169" s="20"/>
      <c r="U169" s="20"/>
      <c r="V169" s="20"/>
      <c r="W169" s="20"/>
      <c r="X169" s="84"/>
      <c r="Y169" s="84"/>
      <c r="Z169" s="451"/>
      <c r="AA169" s="464"/>
      <c r="AB169" s="84"/>
      <c r="AC169" s="88"/>
      <c r="AD169" s="85"/>
      <c r="AE169" s="467"/>
      <c r="AF169" s="446"/>
      <c r="AG169" s="438"/>
      <c r="AJ169" s="461"/>
    </row>
    <row r="170" spans="1:36" ht="30" customHeight="1" x14ac:dyDescent="0.2">
      <c r="A170" s="445"/>
      <c r="B170" s="455"/>
      <c r="C170" s="430"/>
      <c r="D170" s="430"/>
      <c r="E170" s="430"/>
      <c r="F170" s="430"/>
      <c r="G170" s="443"/>
      <c r="H170" s="435"/>
      <c r="I170" s="442" t="s">
        <v>228</v>
      </c>
      <c r="J170" s="462">
        <v>0.3</v>
      </c>
      <c r="K170" s="15" t="s">
        <v>36</v>
      </c>
      <c r="L170" s="16">
        <v>0</v>
      </c>
      <c r="M170" s="16">
        <v>0</v>
      </c>
      <c r="N170" s="16">
        <v>0</v>
      </c>
      <c r="O170" s="16">
        <v>0.3</v>
      </c>
      <c r="P170" s="17">
        <f>SUM(L170:L170)*J170</f>
        <v>0</v>
      </c>
      <c r="Q170" s="17">
        <f>SUM(M170:M170)*J170</f>
        <v>0</v>
      </c>
      <c r="R170" s="17">
        <f>SUM(N170:N170)*J170</f>
        <v>0</v>
      </c>
      <c r="S170" s="17">
        <f>SUM(O170:O170)*J170</f>
        <v>0.09</v>
      </c>
      <c r="T170" s="17">
        <f>MAX(P170:S170)</f>
        <v>0.09</v>
      </c>
      <c r="U170" s="17">
        <f>SUM(Q170:Q170)*M170</f>
        <v>0</v>
      </c>
      <c r="V170" s="17">
        <f>SUM(R170:R170)*M170</f>
        <v>0</v>
      </c>
      <c r="W170" s="17">
        <f>MAX(S170:V170)</f>
        <v>0.09</v>
      </c>
      <c r="X170" s="84"/>
      <c r="Y170" s="84"/>
      <c r="Z170" s="451"/>
      <c r="AA170" s="464"/>
      <c r="AB170" s="84"/>
      <c r="AC170" s="88"/>
      <c r="AD170" s="85"/>
      <c r="AE170" s="467"/>
      <c r="AF170" s="446"/>
      <c r="AG170" s="438"/>
      <c r="AJ170" s="461"/>
    </row>
    <row r="171" spans="1:36" ht="30" customHeight="1" x14ac:dyDescent="0.2">
      <c r="A171" s="445"/>
      <c r="B171" s="455"/>
      <c r="C171" s="430"/>
      <c r="D171" s="430"/>
      <c r="E171" s="430"/>
      <c r="F171" s="430"/>
      <c r="G171" s="443"/>
      <c r="H171" s="435"/>
      <c r="I171" s="442"/>
      <c r="J171" s="462"/>
      <c r="K171" s="18" t="s">
        <v>37</v>
      </c>
      <c r="L171" s="19">
        <v>0</v>
      </c>
      <c r="M171" s="19">
        <v>0</v>
      </c>
      <c r="N171" s="19">
        <v>0</v>
      </c>
      <c r="O171" s="19">
        <v>0</v>
      </c>
      <c r="P171" s="17"/>
      <c r="Q171" s="17"/>
      <c r="R171" s="17"/>
      <c r="S171" s="17"/>
      <c r="T171" s="17"/>
      <c r="U171" s="17"/>
      <c r="V171" s="17"/>
      <c r="W171" s="17"/>
      <c r="X171" s="84"/>
      <c r="Y171" s="84"/>
      <c r="Z171" s="451"/>
      <c r="AA171" s="464"/>
      <c r="AB171" s="84"/>
      <c r="AC171" s="88"/>
      <c r="AD171" s="85"/>
      <c r="AE171" s="467"/>
      <c r="AF171" s="446"/>
      <c r="AG171" s="438"/>
      <c r="AJ171" s="62"/>
    </row>
    <row r="172" spans="1:36" ht="30" customHeight="1" x14ac:dyDescent="0.2">
      <c r="A172" s="445"/>
      <c r="B172" s="455"/>
      <c r="C172" s="430"/>
      <c r="D172" s="430"/>
      <c r="E172" s="430" t="s">
        <v>227</v>
      </c>
      <c r="F172" s="430" t="s">
        <v>226</v>
      </c>
      <c r="G172" s="443" t="s">
        <v>225</v>
      </c>
      <c r="H172" s="434"/>
      <c r="I172" s="442" t="s">
        <v>224</v>
      </c>
      <c r="J172" s="463">
        <v>0.2</v>
      </c>
      <c r="K172" s="15" t="s">
        <v>36</v>
      </c>
      <c r="L172" s="16">
        <v>0.05</v>
      </c>
      <c r="M172" s="16">
        <v>0.1</v>
      </c>
      <c r="N172" s="16">
        <v>0.15</v>
      </c>
      <c r="O172" s="16">
        <v>0.2</v>
      </c>
      <c r="P172" s="17">
        <f>SUM(L172:L172)*J172</f>
        <v>1.0000000000000002E-2</v>
      </c>
      <c r="Q172" s="17">
        <f>SUM(M172:M172)*J172</f>
        <v>2.0000000000000004E-2</v>
      </c>
      <c r="R172" s="17">
        <f>SUM(N172:N172)*J172</f>
        <v>0.03</v>
      </c>
      <c r="S172" s="17">
        <f>SUM(O172:O172)*J172</f>
        <v>4.0000000000000008E-2</v>
      </c>
      <c r="T172" s="17">
        <f>MAX(P172:S172)</f>
        <v>4.0000000000000008E-2</v>
      </c>
      <c r="U172" s="17">
        <f>SUM(Q172:Q172)*M172</f>
        <v>2.0000000000000005E-3</v>
      </c>
      <c r="V172" s="17">
        <f>SUM(R172:R172)*M172</f>
        <v>3.0000000000000001E-3</v>
      </c>
      <c r="W172" s="17">
        <f>MAX(S172:V172)</f>
        <v>4.0000000000000008E-2</v>
      </c>
      <c r="X172" s="84"/>
      <c r="Y172" s="84"/>
      <c r="Z172" s="451"/>
      <c r="AA172" s="464"/>
      <c r="AB172" s="84"/>
      <c r="AC172" s="88"/>
      <c r="AD172" s="85"/>
      <c r="AE172" s="467"/>
      <c r="AF172" s="446"/>
      <c r="AG172" s="438"/>
      <c r="AJ172" s="461"/>
    </row>
    <row r="173" spans="1:36" ht="30" customHeight="1" x14ac:dyDescent="0.2">
      <c r="A173" s="445"/>
      <c r="B173" s="455"/>
      <c r="C173" s="430"/>
      <c r="D173" s="430"/>
      <c r="E173" s="430"/>
      <c r="F173" s="430"/>
      <c r="G173" s="443"/>
      <c r="H173" s="434"/>
      <c r="I173" s="442"/>
      <c r="J173" s="463"/>
      <c r="K173" s="18" t="s">
        <v>37</v>
      </c>
      <c r="L173" s="19">
        <v>0</v>
      </c>
      <c r="M173" s="19">
        <v>0</v>
      </c>
      <c r="N173" s="19">
        <v>0</v>
      </c>
      <c r="O173" s="19">
        <v>0</v>
      </c>
      <c r="P173" s="17"/>
      <c r="Q173" s="17"/>
      <c r="R173" s="17"/>
      <c r="S173" s="17"/>
      <c r="T173" s="17"/>
      <c r="U173" s="17"/>
      <c r="V173" s="17"/>
      <c r="W173" s="17"/>
      <c r="X173" s="84"/>
      <c r="Y173" s="84"/>
      <c r="Z173" s="451"/>
      <c r="AA173" s="464"/>
      <c r="AB173" s="84"/>
      <c r="AC173" s="88"/>
      <c r="AD173" s="85"/>
      <c r="AE173" s="467"/>
      <c r="AF173" s="446"/>
      <c r="AG173" s="438"/>
      <c r="AJ173" s="461"/>
    </row>
    <row r="174" spans="1:36" ht="30" customHeight="1" x14ac:dyDescent="0.2">
      <c r="A174" s="445"/>
      <c r="B174" s="455"/>
      <c r="C174" s="430"/>
      <c r="D174" s="430"/>
      <c r="E174" s="430"/>
      <c r="F174" s="430"/>
      <c r="G174" s="443"/>
      <c r="H174" s="434"/>
      <c r="I174" s="442" t="s">
        <v>223</v>
      </c>
      <c r="J174" s="463">
        <v>0.2</v>
      </c>
      <c r="K174" s="15" t="s">
        <v>36</v>
      </c>
      <c r="L174" s="16">
        <v>0.05</v>
      </c>
      <c r="M174" s="16">
        <v>0.1</v>
      </c>
      <c r="N174" s="16">
        <v>0.15</v>
      </c>
      <c r="O174" s="16">
        <v>0.2</v>
      </c>
      <c r="P174" s="20">
        <f>SUM(L175:L175)*J172</f>
        <v>0</v>
      </c>
      <c r="Q174" s="20">
        <f>SUM(M175:M175)*J172</f>
        <v>0</v>
      </c>
      <c r="R174" s="20">
        <f>SUM(N175:N175)*J172</f>
        <v>0</v>
      </c>
      <c r="S174" s="20">
        <f>SUM(O175:O175)*J172</f>
        <v>0</v>
      </c>
      <c r="T174" s="20">
        <f>MAX(P174:S174)</f>
        <v>0</v>
      </c>
      <c r="U174" s="20">
        <f>SUM(Q174:Q174)*M172</f>
        <v>0</v>
      </c>
      <c r="V174" s="20">
        <f>SUM(R174:R174)*M172</f>
        <v>0</v>
      </c>
      <c r="W174" s="20">
        <f>MAX(S174:V174)</f>
        <v>0</v>
      </c>
      <c r="X174" s="84"/>
      <c r="Y174" s="84"/>
      <c r="Z174" s="451"/>
      <c r="AA174" s="464"/>
      <c r="AB174" s="84"/>
      <c r="AC174" s="88"/>
      <c r="AD174" s="85"/>
      <c r="AE174" s="467"/>
      <c r="AF174" s="446"/>
      <c r="AG174" s="438"/>
      <c r="AJ174" s="461"/>
    </row>
    <row r="175" spans="1:36" ht="30" customHeight="1" x14ac:dyDescent="0.2">
      <c r="A175" s="445"/>
      <c r="B175" s="455"/>
      <c r="C175" s="430"/>
      <c r="D175" s="430"/>
      <c r="E175" s="430"/>
      <c r="F175" s="430"/>
      <c r="G175" s="443"/>
      <c r="H175" s="434"/>
      <c r="I175" s="442"/>
      <c r="J175" s="463"/>
      <c r="K175" s="18" t="s">
        <v>37</v>
      </c>
      <c r="L175" s="19">
        <v>0</v>
      </c>
      <c r="M175" s="19">
        <v>0</v>
      </c>
      <c r="N175" s="19">
        <v>0</v>
      </c>
      <c r="O175" s="19">
        <v>0</v>
      </c>
      <c r="P175" s="20"/>
      <c r="Q175" s="20"/>
      <c r="R175" s="20"/>
      <c r="S175" s="20"/>
      <c r="T175" s="20"/>
      <c r="U175" s="20"/>
      <c r="V175" s="20"/>
      <c r="W175" s="20"/>
      <c r="X175" s="84"/>
      <c r="Y175" s="84"/>
      <c r="Z175" s="451"/>
      <c r="AA175" s="464"/>
      <c r="AB175" s="84"/>
      <c r="AC175" s="88"/>
      <c r="AD175" s="85"/>
      <c r="AE175" s="467"/>
      <c r="AF175" s="446"/>
      <c r="AG175" s="438"/>
      <c r="AJ175" s="461"/>
    </row>
    <row r="176" spans="1:36" ht="30" customHeight="1" x14ac:dyDescent="0.2">
      <c r="A176" s="445"/>
      <c r="B176" s="455"/>
      <c r="C176" s="430"/>
      <c r="D176" s="430"/>
      <c r="E176" s="430"/>
      <c r="F176" s="430"/>
      <c r="G176" s="443"/>
      <c r="H176" s="434"/>
      <c r="I176" s="442" t="s">
        <v>222</v>
      </c>
      <c r="J176" s="463">
        <v>0.6</v>
      </c>
      <c r="K176" s="15" t="s">
        <v>36</v>
      </c>
      <c r="L176" s="16">
        <v>0.15</v>
      </c>
      <c r="M176" s="16">
        <v>0.3</v>
      </c>
      <c r="N176" s="16">
        <v>0.45</v>
      </c>
      <c r="O176" s="16">
        <v>0.6</v>
      </c>
      <c r="P176" s="20"/>
      <c r="Q176" s="20"/>
      <c r="R176" s="20"/>
      <c r="S176" s="20"/>
      <c r="T176" s="20"/>
      <c r="U176" s="20"/>
      <c r="V176" s="20"/>
      <c r="W176" s="20"/>
      <c r="X176" s="84"/>
      <c r="Y176" s="84"/>
      <c r="Z176" s="451"/>
      <c r="AA176" s="464"/>
      <c r="AB176" s="84"/>
      <c r="AC176" s="88"/>
      <c r="AD176" s="85"/>
      <c r="AE176" s="467"/>
      <c r="AF176" s="446"/>
      <c r="AG176" s="438"/>
      <c r="AJ176" s="461"/>
    </row>
    <row r="177" spans="1:36" ht="30" customHeight="1" x14ac:dyDescent="0.2">
      <c r="A177" s="445"/>
      <c r="B177" s="455"/>
      <c r="C177" s="430"/>
      <c r="D177" s="430"/>
      <c r="E177" s="430"/>
      <c r="F177" s="430"/>
      <c r="G177" s="443"/>
      <c r="H177" s="434"/>
      <c r="I177" s="442"/>
      <c r="J177" s="463"/>
      <c r="K177" s="18" t="s">
        <v>37</v>
      </c>
      <c r="L177" s="19">
        <v>0</v>
      </c>
      <c r="M177" s="19">
        <v>0</v>
      </c>
      <c r="N177" s="19">
        <v>0</v>
      </c>
      <c r="O177" s="19">
        <v>0</v>
      </c>
      <c r="P177" s="20"/>
      <c r="Q177" s="20"/>
      <c r="R177" s="20"/>
      <c r="S177" s="20"/>
      <c r="T177" s="20"/>
      <c r="U177" s="20"/>
      <c r="V177" s="20"/>
      <c r="W177" s="20"/>
      <c r="X177" s="84"/>
      <c r="Y177" s="84"/>
      <c r="Z177" s="451"/>
      <c r="AA177" s="464"/>
      <c r="AB177" s="84"/>
      <c r="AC177" s="88"/>
      <c r="AD177" s="85"/>
      <c r="AE177" s="467"/>
      <c r="AF177" s="446"/>
      <c r="AG177" s="438"/>
      <c r="AJ177" s="61"/>
    </row>
    <row r="178" spans="1:36" ht="30" customHeight="1" x14ac:dyDescent="0.2">
      <c r="A178" s="445" t="s">
        <v>221</v>
      </c>
      <c r="B178" s="455"/>
      <c r="C178" s="430" t="s">
        <v>220</v>
      </c>
      <c r="D178" s="280" t="s">
        <v>219</v>
      </c>
      <c r="E178" s="430" t="s">
        <v>218</v>
      </c>
      <c r="F178" s="430" t="s">
        <v>217</v>
      </c>
      <c r="G178" s="436" t="s">
        <v>216</v>
      </c>
      <c r="H178" s="434"/>
      <c r="I178" s="448" t="s">
        <v>215</v>
      </c>
      <c r="J178" s="482">
        <v>0.33</v>
      </c>
      <c r="K178" s="15" t="s">
        <v>36</v>
      </c>
      <c r="L178" s="16">
        <v>1</v>
      </c>
      <c r="M178" s="16">
        <v>1</v>
      </c>
      <c r="N178" s="16">
        <v>1</v>
      </c>
      <c r="O178" s="16">
        <v>1</v>
      </c>
      <c r="P178" s="17">
        <f>SUM(L178:L178)*J178</f>
        <v>0.33</v>
      </c>
      <c r="Q178" s="17">
        <f>SUM(M178:M178)*J178</f>
        <v>0.33</v>
      </c>
      <c r="R178" s="17">
        <f>SUM(N178:N178)*J178</f>
        <v>0.33</v>
      </c>
      <c r="S178" s="17">
        <f>SUM(O178:O178)*J178</f>
        <v>0.33</v>
      </c>
      <c r="T178" s="17">
        <f>MAX(P178:S178)</f>
        <v>0.33</v>
      </c>
      <c r="U178" s="458">
        <f>+P179+P181</f>
        <v>0</v>
      </c>
      <c r="V178" s="458">
        <f>+Q179+Q181</f>
        <v>0</v>
      </c>
      <c r="W178" s="458">
        <f>+R179+R181</f>
        <v>0</v>
      </c>
      <c r="X178" s="458">
        <f>+S179+S181</f>
        <v>0</v>
      </c>
      <c r="Y178" s="458">
        <f>MAX(U178:X181)</f>
        <v>0</v>
      </c>
      <c r="Z178" s="451"/>
      <c r="AA178" s="449" t="s">
        <v>214</v>
      </c>
      <c r="AB178" s="244" t="str">
        <f>+IF(N179&gt;N178,"SUPERADA",IF(N179=N178,"EQUILIBRADA",IF(N179&lt;N178,"PARA MEJORAR")))</f>
        <v>PARA MEJORAR</v>
      </c>
      <c r="AC178" s="466" t="str">
        <f>IF(COUNTIF(AB178:AB181,"PARA MEJORAR")&gt;=1,"PARA MEJORAR","BIEN")</f>
        <v>PARA MEJORAR</v>
      </c>
      <c r="AD178" s="466" t="str">
        <f>IF(COUNTIF(AC178:AC181,"PARA MEJORAR")&gt;=1,"PARA MEJORAR","BIEN")</f>
        <v>PARA MEJORAR</v>
      </c>
      <c r="AE178" s="467"/>
      <c r="AF178" s="446"/>
      <c r="AG178" s="465"/>
    </row>
    <row r="179" spans="1:36" ht="30" customHeight="1" x14ac:dyDescent="0.2">
      <c r="A179" s="445"/>
      <c r="B179" s="455"/>
      <c r="C179" s="430"/>
      <c r="D179" s="280"/>
      <c r="E179" s="430"/>
      <c r="F179" s="430"/>
      <c r="G179" s="436"/>
      <c r="H179" s="434"/>
      <c r="I179" s="448"/>
      <c r="J179" s="482"/>
      <c r="K179" s="18" t="s">
        <v>37</v>
      </c>
      <c r="L179" s="19">
        <v>0</v>
      </c>
      <c r="M179" s="19">
        <v>0</v>
      </c>
      <c r="N179" s="19">
        <v>0</v>
      </c>
      <c r="O179" s="19">
        <v>0</v>
      </c>
      <c r="P179" s="20">
        <f>SUM(L179:L179)*J178</f>
        <v>0</v>
      </c>
      <c r="Q179" s="20">
        <f>SUM(M179:M179)*J178</f>
        <v>0</v>
      </c>
      <c r="R179" s="20">
        <f>SUM(N179:N179)*J178</f>
        <v>0</v>
      </c>
      <c r="S179" s="20">
        <f>SUM(O179:O179)*J178</f>
        <v>0</v>
      </c>
      <c r="T179" s="20">
        <f>MAX(P179:S179)</f>
        <v>0</v>
      </c>
      <c r="U179" s="458"/>
      <c r="V179" s="458"/>
      <c r="W179" s="458"/>
      <c r="X179" s="458"/>
      <c r="Y179" s="458"/>
      <c r="Z179" s="451"/>
      <c r="AA179" s="449"/>
      <c r="AB179" s="244"/>
      <c r="AC179" s="466"/>
      <c r="AD179" s="466"/>
      <c r="AE179" s="467"/>
      <c r="AF179" s="446"/>
      <c r="AG179" s="465"/>
    </row>
    <row r="180" spans="1:36" ht="30" customHeight="1" x14ac:dyDescent="0.2">
      <c r="A180" s="445"/>
      <c r="B180" s="455"/>
      <c r="C180" s="430"/>
      <c r="D180" s="280"/>
      <c r="E180" s="430"/>
      <c r="F180" s="430"/>
      <c r="G180" s="436"/>
      <c r="H180" s="434"/>
      <c r="I180" s="448" t="s">
        <v>213</v>
      </c>
      <c r="J180" s="482">
        <v>0.33</v>
      </c>
      <c r="K180" s="15" t="s">
        <v>36</v>
      </c>
      <c r="L180" s="16">
        <v>0.25</v>
      </c>
      <c r="M180" s="16">
        <v>0.5</v>
      </c>
      <c r="N180" s="16">
        <v>0.75</v>
      </c>
      <c r="O180" s="16">
        <v>1</v>
      </c>
      <c r="P180" s="17">
        <f>SUM(L180:L180)*J180</f>
        <v>8.2500000000000004E-2</v>
      </c>
      <c r="Q180" s="17">
        <f>SUM(M180:M180)*J180</f>
        <v>0.16500000000000001</v>
      </c>
      <c r="R180" s="17">
        <f>SUM(N180:N180)*J180</f>
        <v>0.2475</v>
      </c>
      <c r="S180" s="17">
        <f>SUM(O180:O180)*J180</f>
        <v>0.33</v>
      </c>
      <c r="T180" s="17">
        <f>MAX(P180:S180)</f>
        <v>0.33</v>
      </c>
      <c r="U180" s="458"/>
      <c r="V180" s="458"/>
      <c r="W180" s="458"/>
      <c r="X180" s="458"/>
      <c r="Y180" s="458"/>
      <c r="Z180" s="451"/>
      <c r="AA180" s="449"/>
      <c r="AB180" s="244" t="str">
        <f>+IF(N181&gt;N180,"SUPERADA",IF(N181=N180,"EQUILIBRADA",IF(N181&lt;N180,"PARA MEJORAR")))</f>
        <v>PARA MEJORAR</v>
      </c>
      <c r="AC180" s="466"/>
      <c r="AD180" s="466"/>
      <c r="AE180" s="467"/>
      <c r="AF180" s="446"/>
      <c r="AG180" s="465"/>
    </row>
    <row r="181" spans="1:36" ht="30" customHeight="1" x14ac:dyDescent="0.2">
      <c r="A181" s="445"/>
      <c r="B181" s="455"/>
      <c r="C181" s="430"/>
      <c r="D181" s="280"/>
      <c r="E181" s="430"/>
      <c r="F181" s="430"/>
      <c r="G181" s="436"/>
      <c r="H181" s="434"/>
      <c r="I181" s="448"/>
      <c r="J181" s="482"/>
      <c r="K181" s="18" t="s">
        <v>37</v>
      </c>
      <c r="L181" s="19">
        <v>0</v>
      </c>
      <c r="M181" s="19">
        <v>0</v>
      </c>
      <c r="N181" s="19">
        <v>0</v>
      </c>
      <c r="O181" s="19">
        <v>0</v>
      </c>
      <c r="P181" s="20">
        <f>SUM(L181:L181)*J180</f>
        <v>0</v>
      </c>
      <c r="Q181" s="20">
        <f>SUM(M181:M181)*J180</f>
        <v>0</v>
      </c>
      <c r="R181" s="20">
        <f>SUM(N181:N181)*J180</f>
        <v>0</v>
      </c>
      <c r="S181" s="20">
        <f>SUM(O181:O181)*J180</f>
        <v>0</v>
      </c>
      <c r="T181" s="20">
        <f>MAX(P181:S181)</f>
        <v>0</v>
      </c>
      <c r="U181" s="458"/>
      <c r="V181" s="458"/>
      <c r="W181" s="458"/>
      <c r="X181" s="458"/>
      <c r="Y181" s="458"/>
      <c r="Z181" s="451"/>
      <c r="AA181" s="449"/>
      <c r="AB181" s="244"/>
      <c r="AC181" s="466"/>
      <c r="AD181" s="466"/>
      <c r="AE181" s="467"/>
      <c r="AF181" s="446"/>
      <c r="AG181" s="465"/>
    </row>
    <row r="182" spans="1:36" ht="30" customHeight="1" x14ac:dyDescent="0.2">
      <c r="A182" s="445"/>
      <c r="B182" s="455"/>
      <c r="C182" s="430"/>
      <c r="D182" s="280"/>
      <c r="E182" s="430"/>
      <c r="F182" s="430"/>
      <c r="G182" s="436"/>
      <c r="H182" s="434"/>
      <c r="I182" s="448" t="s">
        <v>212</v>
      </c>
      <c r="J182" s="480">
        <v>0.34</v>
      </c>
      <c r="K182" s="89" t="s">
        <v>36</v>
      </c>
      <c r="L182" s="90">
        <v>0.25</v>
      </c>
      <c r="M182" s="90">
        <v>0.5</v>
      </c>
      <c r="N182" s="90">
        <v>0.75</v>
      </c>
      <c r="O182" s="90">
        <v>1</v>
      </c>
      <c r="P182" s="20"/>
      <c r="Q182" s="20"/>
      <c r="R182" s="20"/>
      <c r="S182" s="20"/>
      <c r="T182" s="20"/>
      <c r="U182" s="84"/>
      <c r="V182" s="84"/>
      <c r="W182" s="84"/>
      <c r="X182" s="84"/>
      <c r="Y182" s="84"/>
      <c r="Z182" s="451"/>
      <c r="AA182" s="449"/>
      <c r="AB182" s="36"/>
      <c r="AC182" s="85"/>
      <c r="AD182" s="85"/>
      <c r="AE182" s="467"/>
      <c r="AF182" s="446"/>
      <c r="AG182" s="86"/>
    </row>
    <row r="183" spans="1:36" ht="30" customHeight="1" x14ac:dyDescent="0.2">
      <c r="A183" s="445"/>
      <c r="B183" s="455"/>
      <c r="C183" s="430"/>
      <c r="D183" s="280"/>
      <c r="E183" s="430"/>
      <c r="F183" s="430"/>
      <c r="G183" s="436"/>
      <c r="H183" s="434"/>
      <c r="I183" s="448"/>
      <c r="J183" s="480"/>
      <c r="K183" s="18" t="s">
        <v>37</v>
      </c>
      <c r="L183" s="19">
        <v>0</v>
      </c>
      <c r="M183" s="19">
        <v>0</v>
      </c>
      <c r="N183" s="19">
        <v>0</v>
      </c>
      <c r="O183" s="19">
        <v>0</v>
      </c>
      <c r="P183" s="20"/>
      <c r="Q183" s="20"/>
      <c r="R183" s="20"/>
      <c r="S183" s="20"/>
      <c r="T183" s="20"/>
      <c r="U183" s="84"/>
      <c r="V183" s="84"/>
      <c r="W183" s="84"/>
      <c r="X183" s="84"/>
      <c r="Y183" s="84"/>
      <c r="Z183" s="451"/>
      <c r="AA183" s="449"/>
      <c r="AB183" s="36"/>
      <c r="AC183" s="85"/>
      <c r="AD183" s="85"/>
      <c r="AE183" s="467"/>
      <c r="AF183" s="446"/>
      <c r="AG183" s="86"/>
    </row>
    <row r="184" spans="1:36" ht="30" customHeight="1" x14ac:dyDescent="0.2">
      <c r="A184" s="445" t="s">
        <v>211</v>
      </c>
      <c r="B184" s="455"/>
      <c r="C184" s="430" t="s">
        <v>210</v>
      </c>
      <c r="D184" s="280" t="s">
        <v>209</v>
      </c>
      <c r="E184" s="430" t="s">
        <v>208</v>
      </c>
      <c r="F184" s="430" t="s">
        <v>207</v>
      </c>
      <c r="G184" s="436" t="s">
        <v>206</v>
      </c>
      <c r="H184" s="434"/>
      <c r="I184" s="448" t="s">
        <v>205</v>
      </c>
      <c r="J184" s="462">
        <v>0.5</v>
      </c>
      <c r="K184" s="15" t="s">
        <v>36</v>
      </c>
      <c r="L184" s="16">
        <v>0.16</v>
      </c>
      <c r="M184" s="16">
        <v>0.48</v>
      </c>
      <c r="N184" s="16">
        <v>0.64</v>
      </c>
      <c r="O184" s="16">
        <v>1</v>
      </c>
      <c r="P184" s="17">
        <f>SUM(L184:L184)*J184</f>
        <v>0.08</v>
      </c>
      <c r="Q184" s="17">
        <f>SUM(M184:M184)*J184</f>
        <v>0.24</v>
      </c>
      <c r="R184" s="17">
        <f>SUM(N184:N184)*J184</f>
        <v>0.32</v>
      </c>
      <c r="S184" s="17">
        <f>SUM(O184:O184)*J184</f>
        <v>0.5</v>
      </c>
      <c r="T184" s="17">
        <f t="shared" ref="T184:T203" si="5">MAX(P184:S184)</f>
        <v>0.5</v>
      </c>
      <c r="U184" s="458">
        <f>+P185+P187</f>
        <v>0</v>
      </c>
      <c r="V184" s="458">
        <f>+Q185+Q187</f>
        <v>0</v>
      </c>
      <c r="W184" s="458">
        <f>+R185+R187</f>
        <v>0</v>
      </c>
      <c r="X184" s="458">
        <f>+S185+S187</f>
        <v>0</v>
      </c>
      <c r="Y184" s="458">
        <f>MAX(U184:X187)</f>
        <v>0</v>
      </c>
      <c r="Z184" s="451"/>
      <c r="AA184" s="473" t="s">
        <v>204</v>
      </c>
      <c r="AB184" s="244" t="str">
        <f>+IF(N185&gt;N184,"SUPERADA",IF(N185=N184,"EQUILIBRADA",IF(N185&lt;N184,"PARA MEJORAR")))</f>
        <v>PARA MEJORAR</v>
      </c>
      <c r="AC184" s="466" t="str">
        <f>IF(COUNTIF(AB184:AB187,"PARA MEJORAR")&gt;=1,"PARA MEJORAR","BIEN")</f>
        <v>PARA MEJORAR</v>
      </c>
      <c r="AD184" s="466" t="str">
        <f>IF(COUNTIF(AC184:AC187,"PARA MEJORAR")&gt;=1,"PARA MEJORAR","BIEN")</f>
        <v>PARA MEJORAR</v>
      </c>
      <c r="AE184" s="467"/>
      <c r="AF184" s="446"/>
      <c r="AG184" s="465"/>
    </row>
    <row r="185" spans="1:36" ht="30" customHeight="1" x14ac:dyDescent="0.2">
      <c r="A185" s="445"/>
      <c r="B185" s="455"/>
      <c r="C185" s="430"/>
      <c r="D185" s="280"/>
      <c r="E185" s="430"/>
      <c r="F185" s="430"/>
      <c r="G185" s="436"/>
      <c r="H185" s="435"/>
      <c r="I185" s="448"/>
      <c r="J185" s="462"/>
      <c r="K185" s="18" t="s">
        <v>37</v>
      </c>
      <c r="L185" s="19">
        <v>0</v>
      </c>
      <c r="M185" s="19">
        <v>0</v>
      </c>
      <c r="N185" s="19">
        <v>0</v>
      </c>
      <c r="O185" s="19">
        <v>0</v>
      </c>
      <c r="P185" s="20">
        <f>SUM(L185:L185)*J184</f>
        <v>0</v>
      </c>
      <c r="Q185" s="20">
        <f>SUM(M185:M185)*J184</f>
        <v>0</v>
      </c>
      <c r="R185" s="20">
        <f>SUM(N185:N185)*J184</f>
        <v>0</v>
      </c>
      <c r="S185" s="20">
        <f>SUM(O185:O185)*J184</f>
        <v>0</v>
      </c>
      <c r="T185" s="20">
        <f t="shared" si="5"/>
        <v>0</v>
      </c>
      <c r="U185" s="458"/>
      <c r="V185" s="458"/>
      <c r="W185" s="458"/>
      <c r="X185" s="458"/>
      <c r="Y185" s="458"/>
      <c r="Z185" s="451"/>
      <c r="AA185" s="473"/>
      <c r="AB185" s="244"/>
      <c r="AC185" s="466"/>
      <c r="AD185" s="466"/>
      <c r="AE185" s="467"/>
      <c r="AF185" s="446"/>
      <c r="AG185" s="465"/>
    </row>
    <row r="186" spans="1:36" ht="30" customHeight="1" x14ac:dyDescent="0.2">
      <c r="A186" s="445"/>
      <c r="B186" s="455"/>
      <c r="C186" s="430"/>
      <c r="D186" s="280"/>
      <c r="E186" s="430"/>
      <c r="F186" s="430"/>
      <c r="G186" s="436"/>
      <c r="H186" s="435"/>
      <c r="I186" s="448" t="s">
        <v>203</v>
      </c>
      <c r="J186" s="462">
        <v>0.5</v>
      </c>
      <c r="K186" s="15" t="s">
        <v>36</v>
      </c>
      <c r="L186" s="16">
        <v>0</v>
      </c>
      <c r="M186" s="16">
        <v>0.5</v>
      </c>
      <c r="N186" s="16">
        <v>0.5</v>
      </c>
      <c r="O186" s="16">
        <v>1</v>
      </c>
      <c r="P186" s="17">
        <f>SUM(L186:L186)*J186</f>
        <v>0</v>
      </c>
      <c r="Q186" s="17">
        <f>SUM(M186:M186)*J186</f>
        <v>0.25</v>
      </c>
      <c r="R186" s="17">
        <f>SUM(N186:N186)*J186</f>
        <v>0.25</v>
      </c>
      <c r="S186" s="17">
        <f>SUM(O186:O186)*J186</f>
        <v>0.5</v>
      </c>
      <c r="T186" s="17">
        <f t="shared" si="5"/>
        <v>0.5</v>
      </c>
      <c r="U186" s="458"/>
      <c r="V186" s="458"/>
      <c r="W186" s="458"/>
      <c r="X186" s="458"/>
      <c r="Y186" s="458"/>
      <c r="Z186" s="451"/>
      <c r="AA186" s="473"/>
      <c r="AB186" s="244" t="str">
        <f>+IF(N187&gt;N186,"SUPERADA",IF(N187=N186,"EQUILIBRADA",IF(N187&lt;N186,"PARA MEJORAR")))</f>
        <v>PARA MEJORAR</v>
      </c>
      <c r="AC186" s="466"/>
      <c r="AD186" s="466"/>
      <c r="AE186" s="467"/>
      <c r="AF186" s="446"/>
      <c r="AG186" s="465"/>
    </row>
    <row r="187" spans="1:36" ht="30" customHeight="1" x14ac:dyDescent="0.2">
      <c r="A187" s="445"/>
      <c r="B187" s="455"/>
      <c r="C187" s="430"/>
      <c r="D187" s="280"/>
      <c r="E187" s="430"/>
      <c r="F187" s="430"/>
      <c r="G187" s="436"/>
      <c r="H187" s="435"/>
      <c r="I187" s="448"/>
      <c r="J187" s="462"/>
      <c r="K187" s="18" t="s">
        <v>37</v>
      </c>
      <c r="L187" s="19">
        <v>0</v>
      </c>
      <c r="M187" s="19">
        <v>0</v>
      </c>
      <c r="N187" s="19">
        <v>0</v>
      </c>
      <c r="O187" s="19">
        <v>0</v>
      </c>
      <c r="P187" s="20">
        <f>SUM(L187:L187)*J186</f>
        <v>0</v>
      </c>
      <c r="Q187" s="20">
        <f>SUM(M187:M187)*J186</f>
        <v>0</v>
      </c>
      <c r="R187" s="20">
        <f>SUM(N187:N187)*J186</f>
        <v>0</v>
      </c>
      <c r="S187" s="20">
        <f>SUM(O187:O187)*J186</f>
        <v>0</v>
      </c>
      <c r="T187" s="20">
        <f t="shared" si="5"/>
        <v>0</v>
      </c>
      <c r="U187" s="458"/>
      <c r="V187" s="458"/>
      <c r="W187" s="458"/>
      <c r="X187" s="458"/>
      <c r="Y187" s="458"/>
      <c r="Z187" s="451"/>
      <c r="AA187" s="473"/>
      <c r="AB187" s="244"/>
      <c r="AC187" s="466"/>
      <c r="AD187" s="466"/>
      <c r="AE187" s="467"/>
      <c r="AF187" s="446"/>
      <c r="AG187" s="465"/>
    </row>
    <row r="188" spans="1:36" ht="30" customHeight="1" x14ac:dyDescent="0.2">
      <c r="A188" s="445" t="s">
        <v>202</v>
      </c>
      <c r="B188" s="455"/>
      <c r="C188" s="430" t="s">
        <v>201</v>
      </c>
      <c r="D188" s="280" t="s">
        <v>200</v>
      </c>
      <c r="E188" s="430" t="s">
        <v>199</v>
      </c>
      <c r="F188" s="430" t="s">
        <v>198</v>
      </c>
      <c r="G188" s="436" t="s">
        <v>197</v>
      </c>
      <c r="H188" s="434"/>
      <c r="I188" s="448" t="s">
        <v>196</v>
      </c>
      <c r="J188" s="462">
        <v>0.4</v>
      </c>
      <c r="K188" s="15" t="s">
        <v>36</v>
      </c>
      <c r="L188" s="16">
        <v>0.25</v>
      </c>
      <c r="M188" s="16">
        <v>0.25</v>
      </c>
      <c r="N188" s="16">
        <v>0.25</v>
      </c>
      <c r="O188" s="16">
        <v>1</v>
      </c>
      <c r="P188" s="17">
        <f>SUM(L188:L188)*J188</f>
        <v>0.1</v>
      </c>
      <c r="Q188" s="17">
        <f>SUM(M188:M188)*J188</f>
        <v>0.1</v>
      </c>
      <c r="R188" s="17">
        <f>SUM(N188:N188)*J188</f>
        <v>0.1</v>
      </c>
      <c r="S188" s="17">
        <f>SUM(O188:O188)*J188</f>
        <v>0.4</v>
      </c>
      <c r="T188" s="17">
        <f t="shared" si="5"/>
        <v>0.4</v>
      </c>
      <c r="U188" s="458">
        <f>+P189+P191+P193</f>
        <v>0</v>
      </c>
      <c r="V188" s="458">
        <f>+Q189+Q191+Q193</f>
        <v>0</v>
      </c>
      <c r="W188" s="458">
        <f>+R189+R191+R193</f>
        <v>0</v>
      </c>
      <c r="X188" s="458">
        <f>+S189+S191+S193</f>
        <v>0</v>
      </c>
      <c r="Y188" s="458">
        <f>MAX(U188:X193)</f>
        <v>0</v>
      </c>
      <c r="Z188" s="451"/>
      <c r="AA188" s="473" t="s">
        <v>195</v>
      </c>
      <c r="AB188" s="244" t="str">
        <f>+IF(N189&gt;N188,"SUPERADA",IF(N189=N188,"EQUILIBRADA",IF(N189&lt;N188,"PARA MEJORAR")))</f>
        <v>PARA MEJORAR</v>
      </c>
      <c r="AC188" s="466" t="str">
        <f>IF(COUNTIF(AB188:AB193,"PARA MEJORAR")&gt;=1,"PARA MEJORAR","BIEN")</f>
        <v>PARA MEJORAR</v>
      </c>
      <c r="AD188" s="466" t="str">
        <f>IF(COUNTIF(AC188:AC193,"PARA MEJORAR")&gt;=1,"PARA MEJORAR","BIEN")</f>
        <v>PARA MEJORAR</v>
      </c>
      <c r="AE188" s="467"/>
      <c r="AF188" s="446"/>
      <c r="AG188" s="465"/>
    </row>
    <row r="189" spans="1:36" ht="30" customHeight="1" x14ac:dyDescent="0.2">
      <c r="A189" s="445"/>
      <c r="B189" s="455"/>
      <c r="C189" s="430"/>
      <c r="D189" s="280"/>
      <c r="E189" s="430"/>
      <c r="F189" s="430"/>
      <c r="G189" s="436"/>
      <c r="H189" s="435"/>
      <c r="I189" s="448"/>
      <c r="J189" s="462"/>
      <c r="K189" s="18" t="s">
        <v>37</v>
      </c>
      <c r="L189" s="19">
        <v>0</v>
      </c>
      <c r="M189" s="19">
        <v>0</v>
      </c>
      <c r="N189" s="19">
        <v>0</v>
      </c>
      <c r="O189" s="19">
        <v>0</v>
      </c>
      <c r="P189" s="20">
        <f>SUM(L189:L189)*J188</f>
        <v>0</v>
      </c>
      <c r="Q189" s="20">
        <f>SUM(M189:M189)*J188</f>
        <v>0</v>
      </c>
      <c r="R189" s="20">
        <f>SUM(N189:N189)*J188</f>
        <v>0</v>
      </c>
      <c r="S189" s="20">
        <f>SUM(O189:O189)*J188</f>
        <v>0</v>
      </c>
      <c r="T189" s="20">
        <f t="shared" si="5"/>
        <v>0</v>
      </c>
      <c r="U189" s="458"/>
      <c r="V189" s="458"/>
      <c r="W189" s="458"/>
      <c r="X189" s="458"/>
      <c r="Y189" s="458"/>
      <c r="Z189" s="451"/>
      <c r="AA189" s="473"/>
      <c r="AB189" s="244"/>
      <c r="AC189" s="466"/>
      <c r="AD189" s="466"/>
      <c r="AE189" s="467"/>
      <c r="AF189" s="446"/>
      <c r="AG189" s="465"/>
    </row>
    <row r="190" spans="1:36" ht="30" customHeight="1" x14ac:dyDescent="0.2">
      <c r="A190" s="445"/>
      <c r="B190" s="455"/>
      <c r="C190" s="430"/>
      <c r="D190" s="280"/>
      <c r="E190" s="430"/>
      <c r="F190" s="430"/>
      <c r="G190" s="436"/>
      <c r="H190" s="435"/>
      <c r="I190" s="448" t="s">
        <v>194</v>
      </c>
      <c r="J190" s="462">
        <v>0.2</v>
      </c>
      <c r="K190" s="15" t="s">
        <v>36</v>
      </c>
      <c r="L190" s="16">
        <v>0.25</v>
      </c>
      <c r="M190" s="16">
        <v>0.25</v>
      </c>
      <c r="N190" s="16">
        <v>0.25</v>
      </c>
      <c r="O190" s="16">
        <v>1</v>
      </c>
      <c r="P190" s="17">
        <f>SUM(L190:L190)*J190</f>
        <v>0.05</v>
      </c>
      <c r="Q190" s="17">
        <f>SUM(M190:M190)*J190</f>
        <v>0.05</v>
      </c>
      <c r="R190" s="17">
        <f>SUM(N190:N190)*J190</f>
        <v>0.05</v>
      </c>
      <c r="S190" s="17">
        <f>SUM(O190:O190)*J190</f>
        <v>0.2</v>
      </c>
      <c r="T190" s="17">
        <f t="shared" si="5"/>
        <v>0.2</v>
      </c>
      <c r="U190" s="458"/>
      <c r="V190" s="458"/>
      <c r="W190" s="458"/>
      <c r="X190" s="458"/>
      <c r="Y190" s="458"/>
      <c r="Z190" s="451"/>
      <c r="AA190" s="473"/>
      <c r="AB190" s="244" t="str">
        <f>+IF(N191&gt;N190,"SUPERADA",IF(N191=N190,"EQUILIBRADA",IF(N191&lt;N190,"PARA MEJORAR")))</f>
        <v>PARA MEJORAR</v>
      </c>
      <c r="AC190" s="466"/>
      <c r="AD190" s="466"/>
      <c r="AE190" s="467"/>
      <c r="AF190" s="446"/>
      <c r="AG190" s="465"/>
    </row>
    <row r="191" spans="1:36" ht="30" customHeight="1" x14ac:dyDescent="0.2">
      <c r="A191" s="445"/>
      <c r="B191" s="455"/>
      <c r="C191" s="430"/>
      <c r="D191" s="280"/>
      <c r="E191" s="430"/>
      <c r="F191" s="430"/>
      <c r="G191" s="436"/>
      <c r="H191" s="435"/>
      <c r="I191" s="448"/>
      <c r="J191" s="462"/>
      <c r="K191" s="18" t="s">
        <v>37</v>
      </c>
      <c r="L191" s="19">
        <v>0</v>
      </c>
      <c r="M191" s="19">
        <v>0</v>
      </c>
      <c r="N191" s="19">
        <v>0</v>
      </c>
      <c r="O191" s="19">
        <v>0</v>
      </c>
      <c r="P191" s="20">
        <f>SUM(L191:L191)*J190</f>
        <v>0</v>
      </c>
      <c r="Q191" s="20">
        <f>SUM(M191:M191)*J190</f>
        <v>0</v>
      </c>
      <c r="R191" s="20">
        <f>SUM(N191:N191)*J190</f>
        <v>0</v>
      </c>
      <c r="S191" s="20">
        <f>SUM(O191:O191)*J190</f>
        <v>0</v>
      </c>
      <c r="T191" s="20">
        <f t="shared" si="5"/>
        <v>0</v>
      </c>
      <c r="U191" s="458"/>
      <c r="V191" s="458"/>
      <c r="W191" s="458"/>
      <c r="X191" s="458"/>
      <c r="Y191" s="458"/>
      <c r="Z191" s="451"/>
      <c r="AA191" s="473"/>
      <c r="AB191" s="244"/>
      <c r="AC191" s="466"/>
      <c r="AD191" s="466"/>
      <c r="AE191" s="467"/>
      <c r="AF191" s="446"/>
      <c r="AG191" s="465"/>
    </row>
    <row r="192" spans="1:36" ht="30" customHeight="1" x14ac:dyDescent="0.2">
      <c r="A192" s="445"/>
      <c r="B192" s="455"/>
      <c r="C192" s="430"/>
      <c r="D192" s="280"/>
      <c r="E192" s="430"/>
      <c r="F192" s="430"/>
      <c r="G192" s="436"/>
      <c r="H192" s="435"/>
      <c r="I192" s="448" t="s">
        <v>193</v>
      </c>
      <c r="J192" s="462">
        <v>0.4</v>
      </c>
      <c r="K192" s="15" t="s">
        <v>36</v>
      </c>
      <c r="L192" s="16">
        <v>0.25</v>
      </c>
      <c r="M192" s="16">
        <v>0.25</v>
      </c>
      <c r="N192" s="16">
        <v>0.25</v>
      </c>
      <c r="O192" s="16">
        <v>1</v>
      </c>
      <c r="P192" s="17">
        <f>SUM(L192:L192)*J192</f>
        <v>0.1</v>
      </c>
      <c r="Q192" s="17">
        <f>SUM(M192:M192)*J192</f>
        <v>0.1</v>
      </c>
      <c r="R192" s="17">
        <f>SUM(N192:N192)*J192</f>
        <v>0.1</v>
      </c>
      <c r="S192" s="17">
        <f>SUM(O192:O192)*J192</f>
        <v>0.4</v>
      </c>
      <c r="T192" s="17">
        <f t="shared" si="5"/>
        <v>0.4</v>
      </c>
      <c r="U192" s="458"/>
      <c r="V192" s="458"/>
      <c r="W192" s="458"/>
      <c r="X192" s="458"/>
      <c r="Y192" s="458"/>
      <c r="Z192" s="451"/>
      <c r="AA192" s="473"/>
      <c r="AB192" s="244" t="str">
        <f>+IF(N193&gt;N192,"SUPERADA",IF(N193=N192,"EQUILIBRADA",IF(N193&lt;N192,"PARA MEJORAR")))</f>
        <v>PARA MEJORAR</v>
      </c>
      <c r="AC192" s="466"/>
      <c r="AD192" s="466"/>
      <c r="AE192" s="467"/>
      <c r="AF192" s="446"/>
      <c r="AG192" s="465"/>
    </row>
    <row r="193" spans="1:33" ht="30" customHeight="1" x14ac:dyDescent="0.2">
      <c r="A193" s="445"/>
      <c r="B193" s="455"/>
      <c r="C193" s="430"/>
      <c r="D193" s="280"/>
      <c r="E193" s="430"/>
      <c r="F193" s="430"/>
      <c r="G193" s="436"/>
      <c r="H193" s="435"/>
      <c r="I193" s="448"/>
      <c r="J193" s="462"/>
      <c r="K193" s="18" t="s">
        <v>37</v>
      </c>
      <c r="L193" s="19">
        <v>0</v>
      </c>
      <c r="M193" s="19">
        <v>0</v>
      </c>
      <c r="N193" s="19">
        <v>0</v>
      </c>
      <c r="O193" s="19">
        <v>0</v>
      </c>
      <c r="P193" s="20">
        <f>SUM(L193:L193)*J192</f>
        <v>0</v>
      </c>
      <c r="Q193" s="20">
        <f>SUM(M193:M193)*J192</f>
        <v>0</v>
      </c>
      <c r="R193" s="20">
        <f>SUM(N193:N193)*J192</f>
        <v>0</v>
      </c>
      <c r="S193" s="20">
        <f>SUM(O193:O193)*J192</f>
        <v>0</v>
      </c>
      <c r="T193" s="20">
        <f t="shared" si="5"/>
        <v>0</v>
      </c>
      <c r="U193" s="458"/>
      <c r="V193" s="458"/>
      <c r="W193" s="458"/>
      <c r="X193" s="458"/>
      <c r="Y193" s="458"/>
      <c r="Z193" s="451"/>
      <c r="AA193" s="473"/>
      <c r="AB193" s="244"/>
      <c r="AC193" s="466"/>
      <c r="AD193" s="466"/>
      <c r="AE193" s="467"/>
      <c r="AF193" s="446"/>
      <c r="AG193" s="465"/>
    </row>
    <row r="194" spans="1:33" ht="30" customHeight="1" x14ac:dyDescent="0.2">
      <c r="A194" s="445"/>
      <c r="B194" s="455"/>
      <c r="C194" s="430"/>
      <c r="D194" s="280"/>
      <c r="E194" s="430" t="s">
        <v>192</v>
      </c>
      <c r="F194" s="430" t="s">
        <v>191</v>
      </c>
      <c r="G194" s="436" t="s">
        <v>190</v>
      </c>
      <c r="H194" s="434"/>
      <c r="I194" s="448" t="s">
        <v>189</v>
      </c>
      <c r="J194" s="462">
        <v>0.4</v>
      </c>
      <c r="K194" s="15" t="s">
        <v>36</v>
      </c>
      <c r="L194" s="16">
        <v>0.4</v>
      </c>
      <c r="M194" s="16">
        <v>0.3</v>
      </c>
      <c r="N194" s="16">
        <v>0.2</v>
      </c>
      <c r="O194" s="16">
        <v>0.1</v>
      </c>
      <c r="P194" s="17">
        <f>SUM(L194:L194)*J194</f>
        <v>0.16000000000000003</v>
      </c>
      <c r="Q194" s="17">
        <f>SUM(M194:M194)*J194</f>
        <v>0.12</v>
      </c>
      <c r="R194" s="17">
        <f>SUM(N194:N194)*J194</f>
        <v>8.0000000000000016E-2</v>
      </c>
      <c r="S194" s="17">
        <f>SUM(O194:O194)*J194</f>
        <v>4.0000000000000008E-2</v>
      </c>
      <c r="T194" s="17">
        <f t="shared" si="5"/>
        <v>0.16000000000000003</v>
      </c>
      <c r="U194" s="458">
        <f>+P195+P197+P199</f>
        <v>0</v>
      </c>
      <c r="V194" s="458">
        <f>+Q195+Q197+Q199</f>
        <v>0</v>
      </c>
      <c r="W194" s="458">
        <f>+R195+R197+R199</f>
        <v>0</v>
      </c>
      <c r="X194" s="458">
        <f>+S195+S197+S199</f>
        <v>0</v>
      </c>
      <c r="Y194" s="458">
        <f>MAX(U194:X199)</f>
        <v>0</v>
      </c>
      <c r="Z194" s="451"/>
      <c r="AA194" s="473" t="s">
        <v>188</v>
      </c>
      <c r="AB194" s="244" t="str">
        <f>+IF(N195&gt;N194,"SUPERADA",IF(N195=N194,"EQUILIBRADA",IF(N195&lt;N194,"PARA MEJORAR")))</f>
        <v>PARA MEJORAR</v>
      </c>
      <c r="AC194" s="466" t="str">
        <f>IF(COUNTIF(AB194:AB199,"PARA MEJORAR")&gt;=1,"PARA MEJORAR","BIEN")</f>
        <v>PARA MEJORAR</v>
      </c>
      <c r="AD194" s="466" t="str">
        <f>IF(COUNTIF(AC194:AC199,"PARA MEJORAR")&gt;=1,"PARA MEJORAR","BIEN")</f>
        <v>PARA MEJORAR</v>
      </c>
      <c r="AE194" s="467"/>
      <c r="AF194" s="446"/>
      <c r="AG194" s="465"/>
    </row>
    <row r="195" spans="1:33" ht="30" customHeight="1" x14ac:dyDescent="0.2">
      <c r="A195" s="445"/>
      <c r="B195" s="455"/>
      <c r="C195" s="430"/>
      <c r="D195" s="280"/>
      <c r="E195" s="430"/>
      <c r="F195" s="430"/>
      <c r="G195" s="436"/>
      <c r="H195" s="435"/>
      <c r="I195" s="448"/>
      <c r="J195" s="462"/>
      <c r="K195" s="18" t="s">
        <v>37</v>
      </c>
      <c r="L195" s="19">
        <v>0</v>
      </c>
      <c r="M195" s="19">
        <v>0</v>
      </c>
      <c r="N195" s="19">
        <v>0</v>
      </c>
      <c r="O195" s="19">
        <v>0</v>
      </c>
      <c r="P195" s="20">
        <f>SUM(L195:L195)*J194</f>
        <v>0</v>
      </c>
      <c r="Q195" s="20">
        <f>SUM(M195:M195)*J194</f>
        <v>0</v>
      </c>
      <c r="R195" s="20">
        <f>SUM(N195:N195)*J194</f>
        <v>0</v>
      </c>
      <c r="S195" s="20">
        <f>SUM(O195:O195)*J194</f>
        <v>0</v>
      </c>
      <c r="T195" s="20">
        <f t="shared" si="5"/>
        <v>0</v>
      </c>
      <c r="U195" s="458"/>
      <c r="V195" s="458"/>
      <c r="W195" s="458"/>
      <c r="X195" s="458"/>
      <c r="Y195" s="458"/>
      <c r="Z195" s="451"/>
      <c r="AA195" s="473"/>
      <c r="AB195" s="244"/>
      <c r="AC195" s="466"/>
      <c r="AD195" s="466"/>
      <c r="AE195" s="467"/>
      <c r="AF195" s="446"/>
      <c r="AG195" s="465"/>
    </row>
    <row r="196" spans="1:33" ht="30" customHeight="1" x14ac:dyDescent="0.2">
      <c r="A196" s="445"/>
      <c r="B196" s="455"/>
      <c r="C196" s="430"/>
      <c r="D196" s="280"/>
      <c r="E196" s="430"/>
      <c r="F196" s="430"/>
      <c r="G196" s="436"/>
      <c r="H196" s="435"/>
      <c r="I196" s="448" t="s">
        <v>187</v>
      </c>
      <c r="J196" s="462">
        <v>0.4</v>
      </c>
      <c r="K196" s="15" t="s">
        <v>36</v>
      </c>
      <c r="L196" s="16">
        <v>1</v>
      </c>
      <c r="M196" s="16">
        <v>1</v>
      </c>
      <c r="N196" s="16">
        <v>1</v>
      </c>
      <c r="O196" s="16">
        <v>1</v>
      </c>
      <c r="P196" s="17">
        <f>SUM(L196:L196)*J196</f>
        <v>0.4</v>
      </c>
      <c r="Q196" s="17">
        <f>SUM(M196:M196)*J196</f>
        <v>0.4</v>
      </c>
      <c r="R196" s="17">
        <f>SUM(N196:N196)*J196</f>
        <v>0.4</v>
      </c>
      <c r="S196" s="17">
        <f>SUM(O196:O196)*J196</f>
        <v>0.4</v>
      </c>
      <c r="T196" s="17">
        <f t="shared" si="5"/>
        <v>0.4</v>
      </c>
      <c r="U196" s="458"/>
      <c r="V196" s="458"/>
      <c r="W196" s="458"/>
      <c r="X196" s="458"/>
      <c r="Y196" s="458"/>
      <c r="Z196" s="451"/>
      <c r="AA196" s="473"/>
      <c r="AB196" s="244" t="str">
        <f>+IF(N197&gt;N196,"SUPERADA",IF(N197=N196,"EQUILIBRADA",IF(N197&lt;N196,"PARA MEJORAR")))</f>
        <v>PARA MEJORAR</v>
      </c>
      <c r="AC196" s="466"/>
      <c r="AD196" s="466"/>
      <c r="AE196" s="467"/>
      <c r="AF196" s="446"/>
      <c r="AG196" s="465"/>
    </row>
    <row r="197" spans="1:33" ht="30" customHeight="1" x14ac:dyDescent="0.2">
      <c r="A197" s="445"/>
      <c r="B197" s="455"/>
      <c r="C197" s="430"/>
      <c r="D197" s="280"/>
      <c r="E197" s="430"/>
      <c r="F197" s="430"/>
      <c r="G197" s="436"/>
      <c r="H197" s="435"/>
      <c r="I197" s="448"/>
      <c r="J197" s="462"/>
      <c r="K197" s="18" t="s">
        <v>37</v>
      </c>
      <c r="L197" s="19">
        <v>0</v>
      </c>
      <c r="M197" s="19">
        <v>0</v>
      </c>
      <c r="N197" s="19">
        <v>0</v>
      </c>
      <c r="O197" s="19">
        <v>0</v>
      </c>
      <c r="P197" s="20">
        <f>SUM(L197:L197)*J196</f>
        <v>0</v>
      </c>
      <c r="Q197" s="20">
        <f>SUM(M197:M197)*J196</f>
        <v>0</v>
      </c>
      <c r="R197" s="20">
        <f>SUM(N197:N197)*J196</f>
        <v>0</v>
      </c>
      <c r="S197" s="20">
        <f>SUM(O197:O197)*J196</f>
        <v>0</v>
      </c>
      <c r="T197" s="20">
        <f t="shared" si="5"/>
        <v>0</v>
      </c>
      <c r="U197" s="458"/>
      <c r="V197" s="458"/>
      <c r="W197" s="458"/>
      <c r="X197" s="458"/>
      <c r="Y197" s="458"/>
      <c r="Z197" s="451"/>
      <c r="AA197" s="473"/>
      <c r="AB197" s="244"/>
      <c r="AC197" s="466"/>
      <c r="AD197" s="466"/>
      <c r="AE197" s="467"/>
      <c r="AF197" s="446"/>
      <c r="AG197" s="465"/>
    </row>
    <row r="198" spans="1:33" ht="30" customHeight="1" x14ac:dyDescent="0.2">
      <c r="A198" s="445"/>
      <c r="B198" s="455"/>
      <c r="C198" s="430"/>
      <c r="D198" s="280"/>
      <c r="E198" s="430"/>
      <c r="F198" s="430"/>
      <c r="G198" s="436"/>
      <c r="H198" s="435"/>
      <c r="I198" s="448" t="s">
        <v>186</v>
      </c>
      <c r="J198" s="462">
        <v>0.2</v>
      </c>
      <c r="K198" s="15" t="s">
        <v>36</v>
      </c>
      <c r="L198" s="16">
        <v>0.4</v>
      </c>
      <c r="M198" s="16">
        <v>0.3</v>
      </c>
      <c r="N198" s="16">
        <v>0.2</v>
      </c>
      <c r="O198" s="16">
        <v>0.1</v>
      </c>
      <c r="P198" s="17">
        <f>SUM(L198:L198)*J198</f>
        <v>8.0000000000000016E-2</v>
      </c>
      <c r="Q198" s="17">
        <f>SUM(M198:M198)*J198</f>
        <v>0.06</v>
      </c>
      <c r="R198" s="17">
        <f>SUM(N198:N198)*J198</f>
        <v>4.0000000000000008E-2</v>
      </c>
      <c r="S198" s="17">
        <f>SUM(O198:O198)*J198</f>
        <v>2.0000000000000004E-2</v>
      </c>
      <c r="T198" s="17">
        <f t="shared" si="5"/>
        <v>8.0000000000000016E-2</v>
      </c>
      <c r="U198" s="458"/>
      <c r="V198" s="458"/>
      <c r="W198" s="458"/>
      <c r="X198" s="458"/>
      <c r="Y198" s="458"/>
      <c r="Z198" s="451"/>
      <c r="AA198" s="473"/>
      <c r="AB198" s="244" t="str">
        <f>+IF(N199&gt;N198,"SUPERADA",IF(N199=N198,"EQUILIBRADA",IF(N199&lt;N198,"PARA MEJORAR")))</f>
        <v>PARA MEJORAR</v>
      </c>
      <c r="AC198" s="466"/>
      <c r="AD198" s="466"/>
      <c r="AE198" s="467"/>
      <c r="AF198" s="446"/>
      <c r="AG198" s="465"/>
    </row>
    <row r="199" spans="1:33" ht="30" customHeight="1" x14ac:dyDescent="0.2">
      <c r="A199" s="445"/>
      <c r="B199" s="455"/>
      <c r="C199" s="430"/>
      <c r="D199" s="280"/>
      <c r="E199" s="430"/>
      <c r="F199" s="430"/>
      <c r="G199" s="436"/>
      <c r="H199" s="435"/>
      <c r="I199" s="448"/>
      <c r="J199" s="462"/>
      <c r="K199" s="18" t="s">
        <v>37</v>
      </c>
      <c r="L199" s="19">
        <v>0</v>
      </c>
      <c r="M199" s="19">
        <v>0</v>
      </c>
      <c r="N199" s="19">
        <v>0</v>
      </c>
      <c r="O199" s="19">
        <v>0</v>
      </c>
      <c r="P199" s="20">
        <f>SUM(L199:L199)*J198</f>
        <v>0</v>
      </c>
      <c r="Q199" s="20">
        <f>SUM(M199:M199)*J198</f>
        <v>0</v>
      </c>
      <c r="R199" s="20">
        <f>SUM(N199:N199)*J198</f>
        <v>0</v>
      </c>
      <c r="S199" s="20">
        <f>SUM(O199:O199)*J198</f>
        <v>0</v>
      </c>
      <c r="T199" s="20">
        <f t="shared" si="5"/>
        <v>0</v>
      </c>
      <c r="U199" s="458"/>
      <c r="V199" s="458"/>
      <c r="W199" s="458"/>
      <c r="X199" s="458"/>
      <c r="Y199" s="458"/>
      <c r="Z199" s="451"/>
      <c r="AA199" s="473"/>
      <c r="AB199" s="244"/>
      <c r="AC199" s="466"/>
      <c r="AD199" s="466"/>
      <c r="AE199" s="467"/>
      <c r="AF199" s="446"/>
      <c r="AG199" s="465"/>
    </row>
    <row r="200" spans="1:33" ht="30" customHeight="1" x14ac:dyDescent="0.2">
      <c r="A200" s="445" t="s">
        <v>185</v>
      </c>
      <c r="B200" s="455"/>
      <c r="C200" s="430" t="s">
        <v>184</v>
      </c>
      <c r="D200" s="280" t="s">
        <v>183</v>
      </c>
      <c r="E200" s="430" t="s">
        <v>182</v>
      </c>
      <c r="F200" s="430" t="s">
        <v>181</v>
      </c>
      <c r="G200" s="436" t="s">
        <v>180</v>
      </c>
      <c r="H200" s="434"/>
      <c r="I200" s="448" t="s">
        <v>179</v>
      </c>
      <c r="J200" s="462">
        <v>0.25</v>
      </c>
      <c r="K200" s="15" t="s">
        <v>36</v>
      </c>
      <c r="L200" s="16">
        <v>1</v>
      </c>
      <c r="M200" s="16">
        <v>1</v>
      </c>
      <c r="N200" s="16">
        <v>1</v>
      </c>
      <c r="O200" s="16">
        <v>1</v>
      </c>
      <c r="P200" s="17">
        <f>SUM(L200:L200)*J200</f>
        <v>0.25</v>
      </c>
      <c r="Q200" s="17">
        <f>SUM(M200:M200)*J200</f>
        <v>0.25</v>
      </c>
      <c r="R200" s="17">
        <f>SUM(N200:N200)*J200</f>
        <v>0.25</v>
      </c>
      <c r="S200" s="17">
        <f>SUM(O200:O200)*J200</f>
        <v>0.25</v>
      </c>
      <c r="T200" s="17">
        <f t="shared" si="5"/>
        <v>0.25</v>
      </c>
      <c r="U200" s="458">
        <f>+P201+P203</f>
        <v>0</v>
      </c>
      <c r="V200" s="458">
        <f>+Q201+Q203</f>
        <v>0</v>
      </c>
      <c r="W200" s="458">
        <f>+R201+R203</f>
        <v>0</v>
      </c>
      <c r="X200" s="458">
        <f>+S201+S203</f>
        <v>0</v>
      </c>
      <c r="Y200" s="458">
        <f>MAX(U200:X203)</f>
        <v>0</v>
      </c>
      <c r="Z200" s="451"/>
      <c r="AA200" s="473" t="s">
        <v>178</v>
      </c>
      <c r="AB200" s="244" t="str">
        <f>+IF(N201&gt;N200,"SUPERADA",IF(N201=N200,"EQUILIBRADA",IF(N201&lt;N200,"PARA MEJORAR")))</f>
        <v>PARA MEJORAR</v>
      </c>
      <c r="AC200" s="466" t="str">
        <f>IF(COUNTIF(AB200:AB203,"PARA MEJORAR")&gt;=1,"PARA MEJORAR","BIEN")</f>
        <v>PARA MEJORAR</v>
      </c>
      <c r="AD200" s="466" t="str">
        <f>IF(COUNTIF(AC200:AC207,"PARA MEJORAR")&gt;=1,"PARA MEJORAR","BIEN")</f>
        <v>PARA MEJORAR</v>
      </c>
      <c r="AE200" s="467"/>
      <c r="AF200" s="446"/>
      <c r="AG200" s="465"/>
    </row>
    <row r="201" spans="1:33" ht="30" customHeight="1" x14ac:dyDescent="0.2">
      <c r="A201" s="445"/>
      <c r="B201" s="455"/>
      <c r="C201" s="430"/>
      <c r="D201" s="280"/>
      <c r="E201" s="430"/>
      <c r="F201" s="430"/>
      <c r="G201" s="436"/>
      <c r="H201" s="434"/>
      <c r="I201" s="448"/>
      <c r="J201" s="462"/>
      <c r="K201" s="18" t="s">
        <v>37</v>
      </c>
      <c r="L201" s="19">
        <v>0</v>
      </c>
      <c r="M201" s="19">
        <v>0</v>
      </c>
      <c r="N201" s="19">
        <v>0</v>
      </c>
      <c r="O201" s="19">
        <v>0</v>
      </c>
      <c r="P201" s="20">
        <f>SUM(L201:L201)*J200</f>
        <v>0</v>
      </c>
      <c r="Q201" s="20">
        <f>SUM(M201:M201)*J200</f>
        <v>0</v>
      </c>
      <c r="R201" s="20">
        <f>SUM(N201:N201)*J200</f>
        <v>0</v>
      </c>
      <c r="S201" s="20">
        <f>SUM(O201:O201)*J200</f>
        <v>0</v>
      </c>
      <c r="T201" s="20">
        <f t="shared" si="5"/>
        <v>0</v>
      </c>
      <c r="U201" s="458"/>
      <c r="V201" s="458"/>
      <c r="W201" s="458"/>
      <c r="X201" s="458"/>
      <c r="Y201" s="458"/>
      <c r="Z201" s="451"/>
      <c r="AA201" s="473"/>
      <c r="AB201" s="244"/>
      <c r="AC201" s="466"/>
      <c r="AD201" s="466"/>
      <c r="AE201" s="467"/>
      <c r="AF201" s="446"/>
      <c r="AG201" s="465"/>
    </row>
    <row r="202" spans="1:33" ht="30" customHeight="1" x14ac:dyDescent="0.2">
      <c r="A202" s="445"/>
      <c r="B202" s="455"/>
      <c r="C202" s="430"/>
      <c r="D202" s="280"/>
      <c r="E202" s="430"/>
      <c r="F202" s="430"/>
      <c r="G202" s="436"/>
      <c r="H202" s="434"/>
      <c r="I202" s="448" t="s">
        <v>177</v>
      </c>
      <c r="J202" s="462">
        <v>0.5</v>
      </c>
      <c r="K202" s="15" t="s">
        <v>36</v>
      </c>
      <c r="L202" s="16">
        <v>0</v>
      </c>
      <c r="M202" s="16">
        <v>0.5</v>
      </c>
      <c r="N202" s="16">
        <v>0</v>
      </c>
      <c r="O202" s="16">
        <v>0.5</v>
      </c>
      <c r="P202" s="17">
        <f>SUM(L202:L202)*J202</f>
        <v>0</v>
      </c>
      <c r="Q202" s="17">
        <f>SUM(M202:M202)*J202</f>
        <v>0.25</v>
      </c>
      <c r="R202" s="17">
        <f>SUM(N202:N202)*J202</f>
        <v>0</v>
      </c>
      <c r="S202" s="17">
        <f>SUM(O202:O202)*J202</f>
        <v>0.25</v>
      </c>
      <c r="T202" s="17">
        <f t="shared" si="5"/>
        <v>0.25</v>
      </c>
      <c r="U202" s="458"/>
      <c r="V202" s="458"/>
      <c r="W202" s="458"/>
      <c r="X202" s="458"/>
      <c r="Y202" s="458"/>
      <c r="Z202" s="451"/>
      <c r="AA202" s="473"/>
      <c r="AB202" s="244" t="str">
        <f>+IF(N203&gt;N202,"SUPERADA",IF(N203=N202,"EQUILIBRADA",IF(N203&lt;N202,"PARA MEJORAR")))</f>
        <v>EQUILIBRADA</v>
      </c>
      <c r="AC202" s="466"/>
      <c r="AD202" s="466"/>
      <c r="AE202" s="467"/>
      <c r="AF202" s="446"/>
      <c r="AG202" s="465"/>
    </row>
    <row r="203" spans="1:33" ht="30" customHeight="1" x14ac:dyDescent="0.2">
      <c r="A203" s="445"/>
      <c r="B203" s="455"/>
      <c r="C203" s="430"/>
      <c r="D203" s="280"/>
      <c r="E203" s="430"/>
      <c r="F203" s="430"/>
      <c r="G203" s="436"/>
      <c r="H203" s="434"/>
      <c r="I203" s="448"/>
      <c r="J203" s="462"/>
      <c r="K203" s="18" t="s">
        <v>37</v>
      </c>
      <c r="L203" s="19">
        <v>0</v>
      </c>
      <c r="M203" s="19">
        <v>0</v>
      </c>
      <c r="N203" s="19">
        <v>0</v>
      </c>
      <c r="O203" s="19">
        <v>0</v>
      </c>
      <c r="P203" s="20">
        <f>SUM(L203:L203)*J202</f>
        <v>0</v>
      </c>
      <c r="Q203" s="20">
        <f>SUM(M203:M203)*J202</f>
        <v>0</v>
      </c>
      <c r="R203" s="20">
        <f>SUM(N203:N203)*J202</f>
        <v>0</v>
      </c>
      <c r="S203" s="20">
        <f>SUM(O203:O203)*J202</f>
        <v>0</v>
      </c>
      <c r="T203" s="20">
        <f t="shared" si="5"/>
        <v>0</v>
      </c>
      <c r="U203" s="458"/>
      <c r="V203" s="458"/>
      <c r="W203" s="458"/>
      <c r="X203" s="458"/>
      <c r="Y203" s="458"/>
      <c r="Z203" s="451"/>
      <c r="AA203" s="473"/>
      <c r="AB203" s="244"/>
      <c r="AC203" s="466"/>
      <c r="AD203" s="466"/>
      <c r="AE203" s="467"/>
      <c r="AF203" s="446"/>
      <c r="AG203" s="465"/>
    </row>
    <row r="204" spans="1:33" ht="30" customHeight="1" x14ac:dyDescent="0.2">
      <c r="A204" s="445"/>
      <c r="B204" s="455"/>
      <c r="C204" s="430"/>
      <c r="D204" s="280"/>
      <c r="E204" s="430"/>
      <c r="F204" s="430"/>
      <c r="G204" s="436"/>
      <c r="H204" s="434"/>
      <c r="I204" s="448" t="s">
        <v>176</v>
      </c>
      <c r="J204" s="462">
        <v>0.25</v>
      </c>
      <c r="K204" s="91" t="s">
        <v>175</v>
      </c>
      <c r="L204" s="92">
        <v>0</v>
      </c>
      <c r="M204" s="92">
        <v>0</v>
      </c>
      <c r="N204" s="92">
        <v>0</v>
      </c>
      <c r="O204" s="92">
        <v>1</v>
      </c>
      <c r="P204" s="20"/>
      <c r="Q204" s="20"/>
      <c r="R204" s="20"/>
      <c r="S204" s="20"/>
      <c r="T204" s="20"/>
      <c r="U204" s="84"/>
      <c r="V204" s="84"/>
      <c r="W204" s="84"/>
      <c r="X204" s="84"/>
      <c r="Y204" s="84"/>
      <c r="Z204" s="451"/>
      <c r="AA204" s="473"/>
      <c r="AB204" s="36"/>
      <c r="AC204" s="85"/>
      <c r="AD204" s="466"/>
      <c r="AE204" s="467"/>
      <c r="AF204" s="446"/>
      <c r="AG204" s="86"/>
    </row>
    <row r="205" spans="1:33" ht="30" customHeight="1" x14ac:dyDescent="0.2">
      <c r="A205" s="445"/>
      <c r="B205" s="455"/>
      <c r="C205" s="430"/>
      <c r="D205" s="280"/>
      <c r="E205" s="430"/>
      <c r="F205" s="430"/>
      <c r="G205" s="436"/>
      <c r="H205" s="434"/>
      <c r="I205" s="448"/>
      <c r="J205" s="462"/>
      <c r="K205" s="18" t="s">
        <v>37</v>
      </c>
      <c r="L205" s="19">
        <v>0</v>
      </c>
      <c r="M205" s="19">
        <v>0</v>
      </c>
      <c r="N205" s="19">
        <v>0</v>
      </c>
      <c r="O205" s="19">
        <v>0</v>
      </c>
      <c r="P205" s="20"/>
      <c r="Q205" s="20"/>
      <c r="R205" s="20"/>
      <c r="S205" s="20"/>
      <c r="T205" s="20"/>
      <c r="U205" s="84"/>
      <c r="V205" s="84"/>
      <c r="W205" s="84"/>
      <c r="X205" s="84"/>
      <c r="Y205" s="84"/>
      <c r="Z205" s="451"/>
      <c r="AA205" s="473"/>
      <c r="AB205" s="36"/>
      <c r="AC205" s="85"/>
      <c r="AD205" s="466"/>
      <c r="AE205" s="467"/>
      <c r="AF205" s="446"/>
      <c r="AG205" s="86"/>
    </row>
    <row r="206" spans="1:33" ht="30" customHeight="1" x14ac:dyDescent="0.2">
      <c r="A206" s="445"/>
      <c r="B206" s="455"/>
      <c r="C206" s="430"/>
      <c r="D206" s="280"/>
      <c r="E206" s="430" t="s">
        <v>174</v>
      </c>
      <c r="F206" s="430" t="s">
        <v>173</v>
      </c>
      <c r="G206" s="436" t="s">
        <v>172</v>
      </c>
      <c r="H206" s="434"/>
      <c r="I206" s="448" t="s">
        <v>171</v>
      </c>
      <c r="J206" s="462">
        <v>1</v>
      </c>
      <c r="K206" s="15" t="s">
        <v>36</v>
      </c>
      <c r="L206" s="16">
        <v>0.25</v>
      </c>
      <c r="M206" s="16">
        <v>0.5</v>
      </c>
      <c r="N206" s="16">
        <v>0.75</v>
      </c>
      <c r="O206" s="16">
        <v>1</v>
      </c>
      <c r="P206" s="17">
        <f>SUM(L206:L206)*J206</f>
        <v>0.25</v>
      </c>
      <c r="Q206" s="17">
        <f>SUM(M206:M206)*J206</f>
        <v>0.5</v>
      </c>
      <c r="R206" s="17">
        <f>SUM(N206:N206)*J206</f>
        <v>0.75</v>
      </c>
      <c r="S206" s="17">
        <f>SUM(O206:O206)*J206</f>
        <v>1</v>
      </c>
      <c r="T206" s="17">
        <f t="shared" ref="T206:T219" si="6">MAX(P206:S206)</f>
        <v>1</v>
      </c>
      <c r="U206" s="458">
        <f>+P207</f>
        <v>0</v>
      </c>
      <c r="V206" s="458">
        <f>+Q207</f>
        <v>0</v>
      </c>
      <c r="W206" s="458">
        <f>+R207</f>
        <v>0</v>
      </c>
      <c r="X206" s="458">
        <f>+S207</f>
        <v>0</v>
      </c>
      <c r="Y206" s="458">
        <f>MAX(U206:X207)</f>
        <v>0</v>
      </c>
      <c r="Z206" s="451"/>
      <c r="AA206" s="473"/>
      <c r="AB206" s="244" t="str">
        <f>+IF(N207&gt;N206,"SUPERADA",IF(N207=N206,"EQUILIBRADA",IF(N207&lt;N206,"PARA MEJORAR")))</f>
        <v>PARA MEJORAR</v>
      </c>
      <c r="AC206" s="466" t="str">
        <f>IF(COUNTIF(AB206:AB207,"PARA MEJORAR")&gt;=1,"PARA MEJORAR","BIEN")</f>
        <v>PARA MEJORAR</v>
      </c>
      <c r="AD206" s="466"/>
      <c r="AE206" s="467"/>
      <c r="AF206" s="446"/>
      <c r="AG206" s="465"/>
    </row>
    <row r="207" spans="1:33" ht="30" customHeight="1" x14ac:dyDescent="0.2">
      <c r="A207" s="445"/>
      <c r="B207" s="455"/>
      <c r="C207" s="430"/>
      <c r="D207" s="280"/>
      <c r="E207" s="430"/>
      <c r="F207" s="430"/>
      <c r="G207" s="436"/>
      <c r="H207" s="435"/>
      <c r="I207" s="448"/>
      <c r="J207" s="462"/>
      <c r="K207" s="18" t="s">
        <v>37</v>
      </c>
      <c r="L207" s="19">
        <v>0</v>
      </c>
      <c r="M207" s="19">
        <v>0</v>
      </c>
      <c r="N207" s="19">
        <v>0</v>
      </c>
      <c r="O207" s="19">
        <v>0</v>
      </c>
      <c r="P207" s="20">
        <f>SUM(L207:L207)*J206</f>
        <v>0</v>
      </c>
      <c r="Q207" s="20">
        <f>SUM(M207:M207)*J206</f>
        <v>0</v>
      </c>
      <c r="R207" s="20">
        <f>SUM(N207:N207)*J206</f>
        <v>0</v>
      </c>
      <c r="S207" s="20">
        <f>SUM(O207:O207)*J206</f>
        <v>0</v>
      </c>
      <c r="T207" s="20">
        <f t="shared" si="6"/>
        <v>0</v>
      </c>
      <c r="U207" s="458"/>
      <c r="V207" s="458"/>
      <c r="W207" s="458"/>
      <c r="X207" s="458"/>
      <c r="Y207" s="458"/>
      <c r="Z207" s="451"/>
      <c r="AA207" s="473"/>
      <c r="AB207" s="244"/>
      <c r="AC207" s="466"/>
      <c r="AD207" s="466"/>
      <c r="AE207" s="467"/>
      <c r="AF207" s="446"/>
      <c r="AG207" s="465"/>
    </row>
    <row r="208" spans="1:33" ht="30" customHeight="1" x14ac:dyDescent="0.2">
      <c r="A208" s="445"/>
      <c r="B208" s="455"/>
      <c r="C208" s="430"/>
      <c r="D208" s="280"/>
      <c r="E208" s="430" t="s">
        <v>170</v>
      </c>
      <c r="F208" s="430" t="s">
        <v>169</v>
      </c>
      <c r="G208" s="484" t="s">
        <v>168</v>
      </c>
      <c r="H208" s="434"/>
      <c r="I208" s="454" t="s">
        <v>167</v>
      </c>
      <c r="J208" s="462">
        <v>0.34</v>
      </c>
      <c r="K208" s="15" t="s">
        <v>36</v>
      </c>
      <c r="L208" s="16">
        <v>0</v>
      </c>
      <c r="M208" s="16">
        <v>0.5</v>
      </c>
      <c r="N208" s="16">
        <v>0.5</v>
      </c>
      <c r="O208" s="16">
        <v>1</v>
      </c>
      <c r="P208" s="17">
        <f>SUM(L208:L208)*J208</f>
        <v>0</v>
      </c>
      <c r="Q208" s="17">
        <f>SUM(M208:M208)*J208</f>
        <v>0.17</v>
      </c>
      <c r="R208" s="17">
        <f>SUM(N208:N208)*J208</f>
        <v>0.17</v>
      </c>
      <c r="S208" s="17">
        <f>SUM(O208:O208)*J208</f>
        <v>0.34</v>
      </c>
      <c r="T208" s="17">
        <f t="shared" si="6"/>
        <v>0.34</v>
      </c>
      <c r="U208" s="458">
        <f>+P211+P209+P213</f>
        <v>0</v>
      </c>
      <c r="V208" s="458">
        <f>+Q211+Q209+Q213</f>
        <v>0</v>
      </c>
      <c r="W208" s="458">
        <f>+R211+R209+R213</f>
        <v>0</v>
      </c>
      <c r="X208" s="458">
        <f>+S211+S209+S213</f>
        <v>0</v>
      </c>
      <c r="Y208" s="458">
        <f>MAX(U208:X213)</f>
        <v>0</v>
      </c>
      <c r="Z208" s="451"/>
      <c r="AA208" s="473"/>
      <c r="AB208" s="244" t="str">
        <f>+IF(N209&gt;N208,"SUPERADA",IF(N209=N208,"EQUILIBRADA",IF(N209&lt;N208,"PARA MEJORAR")))</f>
        <v>PARA MEJORAR</v>
      </c>
      <c r="AC208" s="466" t="str">
        <f>IF(COUNTIF(AB208:AB213,"PARA MEJORAR")&gt;=1,"PARA MEJORAR","BIEN")</f>
        <v>PARA MEJORAR</v>
      </c>
      <c r="AD208" s="466" t="str">
        <f>IF(COUNTIF(AC208:AC213,"PARA MEJORAR")&gt;=1,"PARA MEJORAR","BIEN")</f>
        <v>PARA MEJORAR</v>
      </c>
      <c r="AE208" s="467"/>
      <c r="AF208" s="446"/>
      <c r="AG208" s="465"/>
    </row>
    <row r="209" spans="1:33" ht="30" customHeight="1" x14ac:dyDescent="0.2">
      <c r="A209" s="445"/>
      <c r="B209" s="455"/>
      <c r="C209" s="430"/>
      <c r="D209" s="280"/>
      <c r="E209" s="430"/>
      <c r="F209" s="430"/>
      <c r="G209" s="485"/>
      <c r="H209" s="435"/>
      <c r="I209" s="454"/>
      <c r="J209" s="462"/>
      <c r="K209" s="18" t="s">
        <v>37</v>
      </c>
      <c r="L209" s="19">
        <v>0</v>
      </c>
      <c r="M209" s="19">
        <v>0</v>
      </c>
      <c r="N209" s="19">
        <v>0</v>
      </c>
      <c r="O209" s="19">
        <v>0</v>
      </c>
      <c r="P209" s="20">
        <f>SUM(L209:L209)*J208</f>
        <v>0</v>
      </c>
      <c r="Q209" s="20">
        <f>SUM(M209:M209)*J208</f>
        <v>0</v>
      </c>
      <c r="R209" s="20">
        <f>SUM(N209:N209)*J208</f>
        <v>0</v>
      </c>
      <c r="S209" s="20">
        <f>SUM(O209:O209)*J208</f>
        <v>0</v>
      </c>
      <c r="T209" s="20">
        <f t="shared" si="6"/>
        <v>0</v>
      </c>
      <c r="U209" s="458"/>
      <c r="V209" s="458"/>
      <c r="W209" s="458"/>
      <c r="X209" s="458"/>
      <c r="Y209" s="458"/>
      <c r="Z209" s="451"/>
      <c r="AA209" s="473"/>
      <c r="AB209" s="244"/>
      <c r="AC209" s="466"/>
      <c r="AD209" s="466"/>
      <c r="AE209" s="467"/>
      <c r="AF209" s="446"/>
      <c r="AG209" s="465"/>
    </row>
    <row r="210" spans="1:33" ht="30" customHeight="1" x14ac:dyDescent="0.2">
      <c r="A210" s="445"/>
      <c r="B210" s="455"/>
      <c r="C210" s="430"/>
      <c r="D210" s="280"/>
      <c r="E210" s="430"/>
      <c r="F210" s="430"/>
      <c r="G210" s="485"/>
      <c r="H210" s="435"/>
      <c r="I210" s="454" t="s">
        <v>166</v>
      </c>
      <c r="J210" s="462">
        <v>0.33</v>
      </c>
      <c r="K210" s="15" t="s">
        <v>36</v>
      </c>
      <c r="L210" s="16">
        <v>0.25</v>
      </c>
      <c r="M210" s="16">
        <v>0.5</v>
      </c>
      <c r="N210" s="16">
        <v>0.75</v>
      </c>
      <c r="O210" s="16">
        <v>1</v>
      </c>
      <c r="P210" s="17">
        <f>SUM(L210:L210)*J210</f>
        <v>8.2500000000000004E-2</v>
      </c>
      <c r="Q210" s="17">
        <f>SUM(M210:M210)*J210</f>
        <v>0.16500000000000001</v>
      </c>
      <c r="R210" s="17">
        <f>SUM(N210:N210)*J210</f>
        <v>0.2475</v>
      </c>
      <c r="S210" s="17">
        <f>SUM(O210:O210)*J210</f>
        <v>0.33</v>
      </c>
      <c r="T210" s="17">
        <f t="shared" si="6"/>
        <v>0.33</v>
      </c>
      <c r="U210" s="458"/>
      <c r="V210" s="458"/>
      <c r="W210" s="458"/>
      <c r="X210" s="458"/>
      <c r="Y210" s="458"/>
      <c r="Z210" s="451"/>
      <c r="AA210" s="473"/>
      <c r="AB210" s="244" t="str">
        <f>+IF(N211&gt;N210,"SUPERADA",IF(N211=N210,"EQUILIBRADA",IF(N211&lt;N210,"PARA MEJORAR")))</f>
        <v>PARA MEJORAR</v>
      </c>
      <c r="AC210" s="466"/>
      <c r="AD210" s="466"/>
      <c r="AE210" s="467"/>
      <c r="AF210" s="446"/>
      <c r="AG210" s="465"/>
    </row>
    <row r="211" spans="1:33" ht="30" customHeight="1" x14ac:dyDescent="0.2">
      <c r="A211" s="445"/>
      <c r="B211" s="455"/>
      <c r="C211" s="430"/>
      <c r="D211" s="280"/>
      <c r="E211" s="430"/>
      <c r="F211" s="430"/>
      <c r="G211" s="485"/>
      <c r="H211" s="435"/>
      <c r="I211" s="454"/>
      <c r="J211" s="462"/>
      <c r="K211" s="18" t="s">
        <v>37</v>
      </c>
      <c r="L211" s="19">
        <v>0</v>
      </c>
      <c r="M211" s="19">
        <v>0</v>
      </c>
      <c r="N211" s="19">
        <v>0</v>
      </c>
      <c r="O211" s="19">
        <v>0</v>
      </c>
      <c r="P211" s="20">
        <f>SUM(L211:L211)*J210</f>
        <v>0</v>
      </c>
      <c r="Q211" s="20">
        <f>SUM(M211:M211)*J210</f>
        <v>0</v>
      </c>
      <c r="R211" s="20">
        <f>SUM(N211:N211)*J210</f>
        <v>0</v>
      </c>
      <c r="S211" s="20">
        <f>SUM(O211:O211)*J210</f>
        <v>0</v>
      </c>
      <c r="T211" s="20">
        <f t="shared" si="6"/>
        <v>0</v>
      </c>
      <c r="U211" s="458"/>
      <c r="V211" s="458"/>
      <c r="W211" s="458"/>
      <c r="X211" s="458"/>
      <c r="Y211" s="458"/>
      <c r="Z211" s="451"/>
      <c r="AA211" s="473"/>
      <c r="AB211" s="244"/>
      <c r="AC211" s="466"/>
      <c r="AD211" s="466"/>
      <c r="AE211" s="467"/>
      <c r="AF211" s="446"/>
      <c r="AG211" s="465"/>
    </row>
    <row r="212" spans="1:33" ht="30" customHeight="1" x14ac:dyDescent="0.2">
      <c r="A212" s="445"/>
      <c r="B212" s="455"/>
      <c r="C212" s="430"/>
      <c r="D212" s="280"/>
      <c r="E212" s="430"/>
      <c r="F212" s="430"/>
      <c r="G212" s="485"/>
      <c r="H212" s="435"/>
      <c r="I212" s="454" t="s">
        <v>165</v>
      </c>
      <c r="J212" s="462">
        <v>0.33</v>
      </c>
      <c r="K212" s="15" t="s">
        <v>36</v>
      </c>
      <c r="L212" s="16">
        <v>0.25</v>
      </c>
      <c r="M212" s="16">
        <v>0.5</v>
      </c>
      <c r="N212" s="16">
        <v>0.75</v>
      </c>
      <c r="O212" s="16">
        <v>1</v>
      </c>
      <c r="P212" s="17">
        <f>SUM(L212:L212)*J212</f>
        <v>8.2500000000000004E-2</v>
      </c>
      <c r="Q212" s="17">
        <f>SUM(M212:M212)*J212</f>
        <v>0.16500000000000001</v>
      </c>
      <c r="R212" s="17">
        <f>SUM(N212:N212)*J212</f>
        <v>0.2475</v>
      </c>
      <c r="S212" s="17">
        <f>SUM(O212:O212)*J212</f>
        <v>0.33</v>
      </c>
      <c r="T212" s="17">
        <f t="shared" si="6"/>
        <v>0.33</v>
      </c>
      <c r="U212" s="458"/>
      <c r="V212" s="458"/>
      <c r="W212" s="458"/>
      <c r="X212" s="458"/>
      <c r="Y212" s="458"/>
      <c r="Z212" s="451"/>
      <c r="AA212" s="473"/>
      <c r="AB212" s="244" t="str">
        <f>+IF(N213&gt;N212,"SUPERADA",IF(N213=N212,"EQUILIBRADA",IF(N213&lt;N212,"PARA MEJORAR")))</f>
        <v>PARA MEJORAR</v>
      </c>
      <c r="AC212" s="466"/>
      <c r="AD212" s="466"/>
      <c r="AE212" s="467"/>
      <c r="AF212" s="446"/>
      <c r="AG212" s="465"/>
    </row>
    <row r="213" spans="1:33" ht="30" customHeight="1" x14ac:dyDescent="0.2">
      <c r="A213" s="445"/>
      <c r="B213" s="455"/>
      <c r="C213" s="430"/>
      <c r="D213" s="280"/>
      <c r="E213" s="430"/>
      <c r="F213" s="430"/>
      <c r="G213" s="485"/>
      <c r="H213" s="435"/>
      <c r="I213" s="454"/>
      <c r="J213" s="462"/>
      <c r="K213" s="18" t="s">
        <v>37</v>
      </c>
      <c r="L213" s="19">
        <v>0</v>
      </c>
      <c r="M213" s="19">
        <v>0</v>
      </c>
      <c r="N213" s="19">
        <v>0</v>
      </c>
      <c r="O213" s="19">
        <v>0</v>
      </c>
      <c r="P213" s="20">
        <f>SUM(L213:L213)*J212</f>
        <v>0</v>
      </c>
      <c r="Q213" s="20">
        <f>SUM(M213:M213)*J212</f>
        <v>0</v>
      </c>
      <c r="R213" s="20">
        <f>SUM(N213:N213)*J212</f>
        <v>0</v>
      </c>
      <c r="S213" s="20">
        <f>SUM(O213:O213)*J212</f>
        <v>0</v>
      </c>
      <c r="T213" s="20">
        <f t="shared" si="6"/>
        <v>0</v>
      </c>
      <c r="U213" s="458"/>
      <c r="V213" s="458"/>
      <c r="W213" s="458"/>
      <c r="X213" s="458"/>
      <c r="Y213" s="458"/>
      <c r="Z213" s="451"/>
      <c r="AA213" s="473"/>
      <c r="AB213" s="244"/>
      <c r="AC213" s="466"/>
      <c r="AD213" s="466"/>
      <c r="AE213" s="467"/>
      <c r="AF213" s="446"/>
      <c r="AG213" s="465"/>
    </row>
    <row r="214" spans="1:33" ht="30" customHeight="1" x14ac:dyDescent="0.2">
      <c r="A214" s="450" t="s">
        <v>149</v>
      </c>
      <c r="B214" s="455"/>
      <c r="C214" s="288" t="s">
        <v>164</v>
      </c>
      <c r="D214" s="288" t="s">
        <v>163</v>
      </c>
      <c r="E214" s="288" t="s">
        <v>162</v>
      </c>
      <c r="F214" s="288" t="s">
        <v>161</v>
      </c>
      <c r="G214" s="436" t="s">
        <v>160</v>
      </c>
      <c r="H214" s="477"/>
      <c r="I214" s="476" t="s">
        <v>159</v>
      </c>
      <c r="J214" s="463">
        <v>0.5</v>
      </c>
      <c r="K214" s="15" t="s">
        <v>36</v>
      </c>
      <c r="L214" s="16">
        <v>0.28000000000000003</v>
      </c>
      <c r="M214" s="16">
        <v>0.44</v>
      </c>
      <c r="N214" s="16">
        <v>0.74</v>
      </c>
      <c r="O214" s="16">
        <v>1</v>
      </c>
      <c r="P214" s="17">
        <f>SUM(L214:L214)*J214</f>
        <v>0.14000000000000001</v>
      </c>
      <c r="Q214" s="17">
        <f>SUM(M214:M214)*J214</f>
        <v>0.22</v>
      </c>
      <c r="R214" s="17">
        <f>SUM(N214:N214)*J214</f>
        <v>0.37</v>
      </c>
      <c r="S214" s="17">
        <f>SUM(O214:O214)*J214</f>
        <v>0.5</v>
      </c>
      <c r="T214" s="17">
        <f t="shared" si="6"/>
        <v>0.5</v>
      </c>
      <c r="U214" s="458">
        <f>+P215</f>
        <v>0</v>
      </c>
      <c r="V214" s="458">
        <f>+Q215</f>
        <v>0</v>
      </c>
      <c r="W214" s="458">
        <f>+R215</f>
        <v>0</v>
      </c>
      <c r="X214" s="458">
        <f>+S215</f>
        <v>0</v>
      </c>
      <c r="Y214" s="458">
        <f>MAX(U214:X215)</f>
        <v>0</v>
      </c>
      <c r="Z214" s="451"/>
      <c r="AA214" s="473" t="s">
        <v>158</v>
      </c>
      <c r="AB214" s="244" t="str">
        <f>+IF(N215&gt;N214,"SUPERADA",IF(N215=N214,"EQUILIBRADA",IF(N215&lt;N214,"PARA MEJORAR")))</f>
        <v>PARA MEJORAR</v>
      </c>
      <c r="AC214" s="466" t="str">
        <f>IF(COUNTIF(AB214:AB215,"PARA MEJORAR")&gt;=1,"PARA MEJORAR","BIEN")</f>
        <v>PARA MEJORAR</v>
      </c>
      <c r="AD214" s="466" t="str">
        <f>IF(COUNTIF(AC214:AC219,"PARA MEJORAR")&gt;=1,"PARA MEJORAR","BIEN")</f>
        <v>PARA MEJORAR</v>
      </c>
      <c r="AE214" s="467"/>
      <c r="AF214" s="446"/>
      <c r="AG214" s="491"/>
    </row>
    <row r="215" spans="1:33" ht="30" customHeight="1" x14ac:dyDescent="0.2">
      <c r="A215" s="450"/>
      <c r="B215" s="455"/>
      <c r="C215" s="288"/>
      <c r="D215" s="288"/>
      <c r="E215" s="288"/>
      <c r="F215" s="288"/>
      <c r="G215" s="436"/>
      <c r="H215" s="477"/>
      <c r="I215" s="476"/>
      <c r="J215" s="463"/>
      <c r="K215" s="18" t="s">
        <v>37</v>
      </c>
      <c r="L215" s="19">
        <v>0</v>
      </c>
      <c r="M215" s="19">
        <v>0</v>
      </c>
      <c r="N215" s="19">
        <v>0</v>
      </c>
      <c r="O215" s="19">
        <v>0</v>
      </c>
      <c r="P215" s="20">
        <f>SUM(L215:L215)*J214</f>
        <v>0</v>
      </c>
      <c r="Q215" s="20">
        <f>SUM(M215:M215)*J214</f>
        <v>0</v>
      </c>
      <c r="R215" s="20">
        <f>SUM(N215:N215)*J214</f>
        <v>0</v>
      </c>
      <c r="S215" s="20">
        <f>SUM(O215:O215)*J214</f>
        <v>0</v>
      </c>
      <c r="T215" s="20">
        <f t="shared" si="6"/>
        <v>0</v>
      </c>
      <c r="U215" s="458"/>
      <c r="V215" s="458"/>
      <c r="W215" s="458"/>
      <c r="X215" s="458"/>
      <c r="Y215" s="458"/>
      <c r="Z215" s="451"/>
      <c r="AA215" s="473"/>
      <c r="AB215" s="244"/>
      <c r="AC215" s="466"/>
      <c r="AD215" s="466"/>
      <c r="AE215" s="467"/>
      <c r="AF215" s="446"/>
      <c r="AG215" s="491"/>
    </row>
    <row r="216" spans="1:33" ht="30" customHeight="1" x14ac:dyDescent="0.2">
      <c r="A216" s="450"/>
      <c r="B216" s="455"/>
      <c r="C216" s="288"/>
      <c r="D216" s="288"/>
      <c r="E216" s="288"/>
      <c r="F216" s="288"/>
      <c r="G216" s="436"/>
      <c r="H216" s="477"/>
      <c r="I216" s="476" t="s">
        <v>157</v>
      </c>
      <c r="J216" s="463">
        <v>0.5</v>
      </c>
      <c r="K216" s="15" t="s">
        <v>36</v>
      </c>
      <c r="L216" s="16">
        <v>0.1</v>
      </c>
      <c r="M216" s="16">
        <v>0.3</v>
      </c>
      <c r="N216" s="16">
        <v>0.6</v>
      </c>
      <c r="O216" s="16">
        <v>1</v>
      </c>
      <c r="P216" s="17">
        <f>SUM(L216:L216)*J216</f>
        <v>0.05</v>
      </c>
      <c r="Q216" s="17">
        <f>SUM(M216:M216)*J216</f>
        <v>0.15</v>
      </c>
      <c r="R216" s="17">
        <f>SUM(N216:N216)*J216</f>
        <v>0.3</v>
      </c>
      <c r="S216" s="17">
        <f>SUM(O216:O216)*J216</f>
        <v>0.5</v>
      </c>
      <c r="T216" s="17">
        <f t="shared" si="6"/>
        <v>0.5</v>
      </c>
      <c r="U216" s="458">
        <f>+P217+P219</f>
        <v>0</v>
      </c>
      <c r="V216" s="458">
        <f>+Q217+Q219</f>
        <v>0</v>
      </c>
      <c r="W216" s="458">
        <f>+R217+R219</f>
        <v>0</v>
      </c>
      <c r="X216" s="458">
        <f>+S217+S219</f>
        <v>0</v>
      </c>
      <c r="Y216" s="458">
        <f>MAX(U216:X219)</f>
        <v>0</v>
      </c>
      <c r="Z216" s="451"/>
      <c r="AA216" s="473"/>
      <c r="AB216" s="244" t="str">
        <f>+IF(N217&gt;N216,"SUPERADA",IF(N217=N216,"EQUILIBRADA",IF(N217&lt;N216,"PARA MEJORAR")))</f>
        <v>PARA MEJORAR</v>
      </c>
      <c r="AC216" s="466" t="str">
        <f>IF(COUNTIF(AB216:AB219,"PARA MEJORAR")&gt;=1,"PARA MEJORAR","BIEN")</f>
        <v>PARA MEJORAR</v>
      </c>
      <c r="AD216" s="466"/>
      <c r="AE216" s="467"/>
      <c r="AF216" s="446"/>
      <c r="AG216" s="491"/>
    </row>
    <row r="217" spans="1:33" ht="30" customHeight="1" x14ac:dyDescent="0.2">
      <c r="A217" s="450"/>
      <c r="B217" s="455"/>
      <c r="C217" s="288"/>
      <c r="D217" s="288"/>
      <c r="E217" s="288"/>
      <c r="F217" s="288"/>
      <c r="G217" s="436"/>
      <c r="H217" s="477"/>
      <c r="I217" s="476"/>
      <c r="J217" s="463"/>
      <c r="K217" s="18" t="s">
        <v>37</v>
      </c>
      <c r="L217" s="19">
        <v>0</v>
      </c>
      <c r="M217" s="19">
        <v>0</v>
      </c>
      <c r="N217" s="19">
        <v>0</v>
      </c>
      <c r="O217" s="19">
        <v>0</v>
      </c>
      <c r="P217" s="20">
        <f>SUM(L217:L217)*J216</f>
        <v>0</v>
      </c>
      <c r="Q217" s="20">
        <f>SUM(M217:M217)*J216</f>
        <v>0</v>
      </c>
      <c r="R217" s="20">
        <f>SUM(N217:N217)*J216</f>
        <v>0</v>
      </c>
      <c r="S217" s="20">
        <f>SUM(O217:O217)*J216</f>
        <v>0</v>
      </c>
      <c r="T217" s="20">
        <f t="shared" si="6"/>
        <v>0</v>
      </c>
      <c r="U217" s="458"/>
      <c r="V217" s="458"/>
      <c r="W217" s="458"/>
      <c r="X217" s="458"/>
      <c r="Y217" s="458"/>
      <c r="Z217" s="451"/>
      <c r="AA217" s="473"/>
      <c r="AB217" s="244"/>
      <c r="AC217" s="466"/>
      <c r="AD217" s="466"/>
      <c r="AE217" s="467"/>
      <c r="AF217" s="446"/>
      <c r="AG217" s="491"/>
    </row>
    <row r="218" spans="1:33" ht="30" customHeight="1" x14ac:dyDescent="0.2">
      <c r="A218" s="450"/>
      <c r="B218" s="455"/>
      <c r="C218" s="288"/>
      <c r="D218" s="280" t="s">
        <v>156</v>
      </c>
      <c r="E218" s="280" t="s">
        <v>155</v>
      </c>
      <c r="F218" s="288" t="s">
        <v>154</v>
      </c>
      <c r="G218" s="436" t="s">
        <v>153</v>
      </c>
      <c r="H218" s="483"/>
      <c r="I218" s="476" t="s">
        <v>152</v>
      </c>
      <c r="J218" s="463">
        <v>0.5</v>
      </c>
      <c r="K218" s="15" t="s">
        <v>36</v>
      </c>
      <c r="L218" s="16">
        <v>0.2</v>
      </c>
      <c r="M218" s="16">
        <v>0.4</v>
      </c>
      <c r="N218" s="16">
        <v>0.6</v>
      </c>
      <c r="O218" s="16">
        <v>1</v>
      </c>
      <c r="P218" s="17">
        <f>SUM(L218:L218)*J218</f>
        <v>0.1</v>
      </c>
      <c r="Q218" s="17">
        <f>SUM(M218:M218)*J218</f>
        <v>0.2</v>
      </c>
      <c r="R218" s="17">
        <f>SUM(N218:N218)*J218</f>
        <v>0.3</v>
      </c>
      <c r="S218" s="17">
        <f>SUM(O218:O218)*J218</f>
        <v>0.5</v>
      </c>
      <c r="T218" s="17">
        <f t="shared" si="6"/>
        <v>0.5</v>
      </c>
      <c r="U218" s="458"/>
      <c r="V218" s="458"/>
      <c r="W218" s="458"/>
      <c r="X218" s="458"/>
      <c r="Y218" s="458"/>
      <c r="Z218" s="451"/>
      <c r="AA218" s="473"/>
      <c r="AB218" s="244" t="str">
        <f>+IF(N219&gt;N218,"SUPERADA",IF(N219=N218,"EQUILIBRADA",IF(N219&lt;N218,"PARA MEJORAR")))</f>
        <v>PARA MEJORAR</v>
      </c>
      <c r="AC218" s="466"/>
      <c r="AD218" s="466"/>
      <c r="AE218" s="467"/>
      <c r="AF218" s="446"/>
      <c r="AG218" s="491"/>
    </row>
    <row r="219" spans="1:33" ht="30" customHeight="1" x14ac:dyDescent="0.2">
      <c r="A219" s="450"/>
      <c r="B219" s="455"/>
      <c r="C219" s="288"/>
      <c r="D219" s="280"/>
      <c r="E219" s="280"/>
      <c r="F219" s="288"/>
      <c r="G219" s="436"/>
      <c r="H219" s="483"/>
      <c r="I219" s="476"/>
      <c r="J219" s="463"/>
      <c r="K219" s="18" t="s">
        <v>37</v>
      </c>
      <c r="L219" s="19">
        <v>0</v>
      </c>
      <c r="M219" s="19">
        <v>0</v>
      </c>
      <c r="N219" s="19">
        <v>0</v>
      </c>
      <c r="O219" s="19">
        <v>0</v>
      </c>
      <c r="P219" s="20">
        <f>SUM(L219:L219)*J218</f>
        <v>0</v>
      </c>
      <c r="Q219" s="20">
        <f>SUM(M219:M219)*J218</f>
        <v>0</v>
      </c>
      <c r="R219" s="20">
        <f>SUM(N219:N219)*J218</f>
        <v>0</v>
      </c>
      <c r="S219" s="20">
        <f>SUM(O219:O219)*J218</f>
        <v>0</v>
      </c>
      <c r="T219" s="20">
        <f t="shared" si="6"/>
        <v>0</v>
      </c>
      <c r="U219" s="458"/>
      <c r="V219" s="458"/>
      <c r="W219" s="458"/>
      <c r="X219" s="458"/>
      <c r="Y219" s="458"/>
      <c r="Z219" s="451"/>
      <c r="AA219" s="473"/>
      <c r="AB219" s="244"/>
      <c r="AC219" s="466"/>
      <c r="AD219" s="466"/>
      <c r="AE219" s="467"/>
      <c r="AF219" s="446"/>
      <c r="AG219" s="491"/>
    </row>
    <row r="220" spans="1:33" ht="30" customHeight="1" x14ac:dyDescent="0.2">
      <c r="A220" s="450"/>
      <c r="B220" s="455"/>
      <c r="C220" s="288"/>
      <c r="D220" s="280"/>
      <c r="E220" s="280"/>
      <c r="F220" s="288"/>
      <c r="G220" s="436"/>
      <c r="H220" s="483"/>
      <c r="I220" s="476" t="s">
        <v>151</v>
      </c>
      <c r="J220" s="463">
        <v>0.25</v>
      </c>
      <c r="K220" s="18" t="s">
        <v>36</v>
      </c>
      <c r="L220" s="16">
        <v>0.15</v>
      </c>
      <c r="M220" s="16">
        <v>0.3</v>
      </c>
      <c r="N220" s="16">
        <v>0.6</v>
      </c>
      <c r="O220" s="16">
        <v>1</v>
      </c>
      <c r="P220" s="20"/>
      <c r="Q220" s="20"/>
      <c r="R220" s="20"/>
      <c r="S220" s="20"/>
      <c r="T220" s="20"/>
      <c r="U220" s="84"/>
      <c r="V220" s="84"/>
      <c r="W220" s="84"/>
      <c r="X220" s="84"/>
      <c r="Y220" s="84"/>
      <c r="Z220" s="451"/>
      <c r="AA220" s="473"/>
      <c r="AB220" s="36"/>
      <c r="AC220" s="85"/>
      <c r="AD220" s="85"/>
      <c r="AE220" s="467"/>
      <c r="AF220" s="446"/>
      <c r="AG220" s="491"/>
    </row>
    <row r="221" spans="1:33" ht="30" customHeight="1" x14ac:dyDescent="0.2">
      <c r="A221" s="450"/>
      <c r="B221" s="455"/>
      <c r="C221" s="288"/>
      <c r="D221" s="280"/>
      <c r="E221" s="280"/>
      <c r="F221" s="288"/>
      <c r="G221" s="436"/>
      <c r="H221" s="483"/>
      <c r="I221" s="476"/>
      <c r="J221" s="463"/>
      <c r="K221" s="18" t="s">
        <v>37</v>
      </c>
      <c r="L221" s="19">
        <v>0</v>
      </c>
      <c r="M221" s="19">
        <v>0</v>
      </c>
      <c r="N221" s="19">
        <v>0</v>
      </c>
      <c r="O221" s="19">
        <v>0</v>
      </c>
      <c r="P221" s="20"/>
      <c r="Q221" s="20"/>
      <c r="R221" s="20"/>
      <c r="S221" s="20"/>
      <c r="T221" s="20"/>
      <c r="U221" s="84"/>
      <c r="V221" s="84"/>
      <c r="W221" s="84"/>
      <c r="X221" s="84"/>
      <c r="Y221" s="84"/>
      <c r="Z221" s="451"/>
      <c r="AA221" s="473"/>
      <c r="AB221" s="36"/>
      <c r="AC221" s="85"/>
      <c r="AD221" s="85"/>
      <c r="AE221" s="467"/>
      <c r="AF221" s="446"/>
      <c r="AG221" s="491"/>
    </row>
    <row r="222" spans="1:33" ht="30" customHeight="1" x14ac:dyDescent="0.2">
      <c r="A222" s="450"/>
      <c r="B222" s="455"/>
      <c r="C222" s="288"/>
      <c r="D222" s="280"/>
      <c r="E222" s="280"/>
      <c r="F222" s="288"/>
      <c r="G222" s="436"/>
      <c r="H222" s="483"/>
      <c r="I222" s="476" t="s">
        <v>150</v>
      </c>
      <c r="J222" s="463">
        <v>0.25</v>
      </c>
      <c r="K222" s="18" t="s">
        <v>36</v>
      </c>
      <c r="L222" s="16">
        <v>0.15</v>
      </c>
      <c r="M222" s="16">
        <v>0.3</v>
      </c>
      <c r="N222" s="16">
        <v>0.6</v>
      </c>
      <c r="O222" s="16">
        <v>1</v>
      </c>
      <c r="P222" s="20"/>
      <c r="Q222" s="20"/>
      <c r="R222" s="20"/>
      <c r="S222" s="20"/>
      <c r="T222" s="20"/>
      <c r="U222" s="84"/>
      <c r="V222" s="84"/>
      <c r="W222" s="84"/>
      <c r="X222" s="84"/>
      <c r="Y222" s="84"/>
      <c r="Z222" s="451"/>
      <c r="AA222" s="473"/>
      <c r="AB222" s="36"/>
      <c r="AC222" s="85"/>
      <c r="AD222" s="85"/>
      <c r="AE222" s="467"/>
      <c r="AF222" s="446"/>
      <c r="AG222" s="491"/>
    </row>
    <row r="223" spans="1:33" ht="30" customHeight="1" x14ac:dyDescent="0.2">
      <c r="A223" s="450"/>
      <c r="B223" s="455"/>
      <c r="C223" s="288"/>
      <c r="D223" s="280"/>
      <c r="E223" s="280"/>
      <c r="F223" s="288"/>
      <c r="G223" s="436"/>
      <c r="H223" s="483"/>
      <c r="I223" s="476"/>
      <c r="J223" s="463"/>
      <c r="K223" s="18" t="s">
        <v>37</v>
      </c>
      <c r="L223" s="19">
        <v>0</v>
      </c>
      <c r="M223" s="19">
        <v>0</v>
      </c>
      <c r="N223" s="19">
        <v>0</v>
      </c>
      <c r="O223" s="19">
        <v>0</v>
      </c>
      <c r="P223" s="20"/>
      <c r="Q223" s="20"/>
      <c r="R223" s="20"/>
      <c r="S223" s="20"/>
      <c r="T223" s="20"/>
      <c r="U223" s="84"/>
      <c r="V223" s="84"/>
      <c r="W223" s="84"/>
      <c r="X223" s="84"/>
      <c r="Y223" s="84"/>
      <c r="Z223" s="451"/>
      <c r="AA223" s="473"/>
      <c r="AB223" s="36"/>
      <c r="AC223" s="85"/>
      <c r="AD223" s="85"/>
      <c r="AE223" s="467"/>
      <c r="AF223" s="446"/>
      <c r="AG223" s="491"/>
    </row>
    <row r="224" spans="1:33" ht="30" customHeight="1" x14ac:dyDescent="0.2">
      <c r="A224" s="444" t="s">
        <v>149</v>
      </c>
      <c r="B224" s="455"/>
      <c r="C224" s="256" t="s">
        <v>148</v>
      </c>
      <c r="D224" s="441" t="s">
        <v>147</v>
      </c>
      <c r="E224" s="431" t="s">
        <v>146</v>
      </c>
      <c r="F224" s="431" t="s">
        <v>145</v>
      </c>
      <c r="G224" s="456" t="s">
        <v>144</v>
      </c>
      <c r="H224" s="433"/>
      <c r="I224" s="432" t="s">
        <v>143</v>
      </c>
      <c r="J224" s="439">
        <v>0.3</v>
      </c>
      <c r="K224" s="15" t="s">
        <v>36</v>
      </c>
      <c r="L224" s="16">
        <v>0.1</v>
      </c>
      <c r="M224" s="16">
        <v>0.4</v>
      </c>
      <c r="N224" s="16">
        <v>0.6</v>
      </c>
      <c r="O224" s="16">
        <v>1</v>
      </c>
      <c r="P224" s="17">
        <f>SUM(L224:L224)*J224</f>
        <v>0.03</v>
      </c>
      <c r="Q224" s="17">
        <f>SUM(M224:M224)*J224</f>
        <v>0.12</v>
      </c>
      <c r="R224" s="17">
        <f>SUM(N224:N224)*J224</f>
        <v>0.18</v>
      </c>
      <c r="S224" s="17">
        <f>SUM(O224:O224)*J224</f>
        <v>0.3</v>
      </c>
      <c r="T224" s="17">
        <f>MAX(P224:S224)</f>
        <v>0.3</v>
      </c>
      <c r="U224" s="479">
        <f>+P225+P227</f>
        <v>0</v>
      </c>
      <c r="V224" s="479">
        <f>+Q225+Q227</f>
        <v>0</v>
      </c>
      <c r="W224" s="479">
        <f>+R225+R227</f>
        <v>0</v>
      </c>
      <c r="X224" s="479">
        <f>+S225+S227</f>
        <v>0</v>
      </c>
      <c r="Y224" s="479">
        <f>MAX(U224:X227)</f>
        <v>0</v>
      </c>
      <c r="Z224" s="451"/>
      <c r="AA224" s="452" t="s">
        <v>21</v>
      </c>
      <c r="AB224" s="244" t="str">
        <f>+IF(N225&gt;N224,"SUPERADA",IF(N225=N224,"EQUILIBRADA",IF(N225&lt;N224,"PARA MEJORAR")))</f>
        <v>PARA MEJORAR</v>
      </c>
      <c r="AC224" s="478" t="str">
        <f>IF(COUNTIF(AB224:AB227,"PARA MEJORAR")&gt;=1,"PARA MEJORAR","BIEN")</f>
        <v>PARA MEJORAR</v>
      </c>
      <c r="AD224" s="475"/>
      <c r="AE224" s="467"/>
      <c r="AF224" s="446"/>
      <c r="AG224" s="437"/>
    </row>
    <row r="225" spans="1:33" ht="30" customHeight="1" x14ac:dyDescent="0.2">
      <c r="A225" s="444"/>
      <c r="B225" s="455"/>
      <c r="C225" s="256"/>
      <c r="D225" s="441"/>
      <c r="E225" s="431"/>
      <c r="F225" s="431"/>
      <c r="G225" s="456"/>
      <c r="H225" s="433"/>
      <c r="I225" s="432"/>
      <c r="J225" s="439"/>
      <c r="K225" s="18" t="s">
        <v>37</v>
      </c>
      <c r="L225" s="19">
        <v>0</v>
      </c>
      <c r="M225" s="19">
        <v>0</v>
      </c>
      <c r="N225" s="19">
        <v>0</v>
      </c>
      <c r="O225" s="19">
        <v>0</v>
      </c>
      <c r="P225" s="20">
        <f>SUM(L225:L225)*J224</f>
        <v>0</v>
      </c>
      <c r="Q225" s="20">
        <f>SUM(M225:M225)*J224</f>
        <v>0</v>
      </c>
      <c r="R225" s="20">
        <f>SUM(N225:N225)*J224</f>
        <v>0</v>
      </c>
      <c r="S225" s="20">
        <f>SUM(O225:O225)*J224</f>
        <v>0</v>
      </c>
      <c r="T225" s="20">
        <f>MAX(P225:S225)</f>
        <v>0</v>
      </c>
      <c r="U225" s="479"/>
      <c r="V225" s="479"/>
      <c r="W225" s="479"/>
      <c r="X225" s="479"/>
      <c r="Y225" s="479"/>
      <c r="Z225" s="451"/>
      <c r="AA225" s="452"/>
      <c r="AB225" s="244"/>
      <c r="AC225" s="478"/>
      <c r="AD225" s="475"/>
      <c r="AE225" s="467"/>
      <c r="AF225" s="446"/>
      <c r="AG225" s="437"/>
    </row>
    <row r="226" spans="1:33" ht="30" customHeight="1" x14ac:dyDescent="0.2">
      <c r="A226" s="444"/>
      <c r="B226" s="455"/>
      <c r="C226" s="256"/>
      <c r="D226" s="441"/>
      <c r="E226" s="431"/>
      <c r="F226" s="431"/>
      <c r="G226" s="456"/>
      <c r="H226" s="433"/>
      <c r="I226" s="162" t="s">
        <v>142</v>
      </c>
      <c r="J226" s="93">
        <v>0.3</v>
      </c>
      <c r="K226" s="15" t="s">
        <v>36</v>
      </c>
      <c r="L226" s="16">
        <v>0.5</v>
      </c>
      <c r="M226" s="16">
        <v>0.3</v>
      </c>
      <c r="N226" s="16">
        <v>0.2</v>
      </c>
      <c r="O226" s="16">
        <v>1</v>
      </c>
      <c r="P226" s="17">
        <f>SUM(L226:L226)*J226</f>
        <v>0.15</v>
      </c>
      <c r="Q226" s="17">
        <f>SUM(M226:M226)*J226</f>
        <v>0.09</v>
      </c>
      <c r="R226" s="17">
        <f>SUM(N226:N226)*J226</f>
        <v>0.06</v>
      </c>
      <c r="S226" s="17">
        <f>SUM(O226:O226)*J226</f>
        <v>0.3</v>
      </c>
      <c r="T226" s="17">
        <f>MAX(P226:S226)</f>
        <v>0.3</v>
      </c>
      <c r="U226" s="479"/>
      <c r="V226" s="479"/>
      <c r="W226" s="479"/>
      <c r="X226" s="479"/>
      <c r="Y226" s="479"/>
      <c r="Z226" s="451"/>
      <c r="AA226" s="452"/>
      <c r="AB226" s="244" t="str">
        <f>+IF(N227&gt;N226,"SUPERADA",IF(N227=N226,"EQUILIBRADA",IF(N227&lt;N226,"PARA MEJORAR")))</f>
        <v>PARA MEJORAR</v>
      </c>
      <c r="AC226" s="478"/>
      <c r="AD226" s="475"/>
      <c r="AE226" s="467"/>
      <c r="AF226" s="446"/>
      <c r="AG226" s="437"/>
    </row>
    <row r="227" spans="1:33" ht="30" customHeight="1" x14ac:dyDescent="0.2">
      <c r="A227" s="444"/>
      <c r="B227" s="455"/>
      <c r="C227" s="256"/>
      <c r="D227" s="441"/>
      <c r="E227" s="431"/>
      <c r="F227" s="431"/>
      <c r="G227" s="456"/>
      <c r="H227" s="433"/>
      <c r="I227" s="162" t="s">
        <v>141</v>
      </c>
      <c r="J227" s="93">
        <v>0.2</v>
      </c>
      <c r="K227" s="18" t="s">
        <v>37</v>
      </c>
      <c r="L227" s="19">
        <v>0</v>
      </c>
      <c r="M227" s="19">
        <v>0</v>
      </c>
      <c r="N227" s="19">
        <v>0</v>
      </c>
      <c r="O227" s="19">
        <v>0</v>
      </c>
      <c r="P227" s="20">
        <f>SUM(L227:L227)*J226</f>
        <v>0</v>
      </c>
      <c r="Q227" s="20">
        <f>SUM(M227:M227)*J226</f>
        <v>0</v>
      </c>
      <c r="R227" s="20">
        <f>SUM(N227:N227)*J226</f>
        <v>0</v>
      </c>
      <c r="S227" s="20">
        <f>SUM(O227:O227)*J226</f>
        <v>0</v>
      </c>
      <c r="T227" s="20">
        <f>MAX(P227:S227)</f>
        <v>0</v>
      </c>
      <c r="U227" s="479"/>
      <c r="V227" s="479"/>
      <c r="W227" s="479"/>
      <c r="X227" s="479"/>
      <c r="Y227" s="479"/>
      <c r="Z227" s="451"/>
      <c r="AA227" s="452"/>
      <c r="AB227" s="244"/>
      <c r="AC227" s="478"/>
      <c r="AD227" s="475"/>
      <c r="AE227" s="467"/>
      <c r="AF227" s="446"/>
      <c r="AG227" s="437"/>
    </row>
    <row r="228" spans="1:33" ht="30" customHeight="1" x14ac:dyDescent="0.2">
      <c r="A228" s="444"/>
      <c r="B228" s="455"/>
      <c r="C228" s="256"/>
      <c r="D228" s="441"/>
      <c r="E228" s="431"/>
      <c r="F228" s="431"/>
      <c r="G228" s="456"/>
      <c r="H228" s="433"/>
      <c r="I228" s="432" t="s">
        <v>140</v>
      </c>
      <c r="J228" s="439">
        <v>0.2</v>
      </c>
      <c r="K228" s="440" t="s">
        <v>36</v>
      </c>
      <c r="L228" s="90">
        <v>0.25</v>
      </c>
      <c r="M228" s="90">
        <v>0.25</v>
      </c>
      <c r="N228" s="90">
        <v>0.25</v>
      </c>
      <c r="O228" s="90">
        <v>0.25</v>
      </c>
      <c r="P228" s="94">
        <f>+((SUMIF($K$4:$K$227,"P",P$4:P$227)))/127</f>
        <v>4.9106299212598417E-2</v>
      </c>
      <c r="Q228" s="94">
        <f>+((SUMIF($K$4:$K$227,"P",Q$4:Q$227)))/127</f>
        <v>8.2381889763779512E-2</v>
      </c>
      <c r="R228" s="94">
        <f>+((SUMIF($K$4:$K$227,"P",R$4:R$227)))/127</f>
        <v>0.10759055118110236</v>
      </c>
      <c r="S228" s="94">
        <f>+((SUMIF($K$4:$K$227,"P",S$4:S$227)))/127</f>
        <v>0.13677165354330706</v>
      </c>
      <c r="T228" s="95">
        <f>+((SUMIF($K$4:$K$227,"P",T$4:T$227)))/127</f>
        <v>0.14592519685039368</v>
      </c>
      <c r="U228" s="96"/>
      <c r="V228" s="96"/>
      <c r="W228" s="96"/>
      <c r="X228" s="96"/>
      <c r="Y228" s="96"/>
      <c r="Z228" s="451"/>
      <c r="AA228" s="452"/>
      <c r="AB228" s="97"/>
      <c r="AC228" s="97"/>
      <c r="AD228" s="97"/>
      <c r="AE228" s="97"/>
      <c r="AF228" s="446"/>
      <c r="AG228" s="437"/>
    </row>
    <row r="229" spans="1:33" ht="30" customHeight="1" x14ac:dyDescent="0.2">
      <c r="A229" s="444"/>
      <c r="B229" s="455"/>
      <c r="C229" s="256"/>
      <c r="D229" s="441"/>
      <c r="E229" s="431"/>
      <c r="F229" s="431"/>
      <c r="G229" s="456"/>
      <c r="H229" s="433"/>
      <c r="I229" s="432"/>
      <c r="J229" s="439"/>
      <c r="K229" s="440"/>
      <c r="L229" s="98">
        <v>0</v>
      </c>
      <c r="M229" s="98">
        <v>0</v>
      </c>
      <c r="N229" s="98">
        <v>0</v>
      </c>
      <c r="O229" s="98">
        <v>0</v>
      </c>
      <c r="P229" s="94">
        <f>+((SUMIF($K$4:$K$227,"E",P$4:P$227)))/127</f>
        <v>0</v>
      </c>
      <c r="Q229" s="94">
        <f>+((SUMIF($K$4:$K$227,"E",Q$4:Q$227)))/127</f>
        <v>0</v>
      </c>
      <c r="R229" s="94">
        <f>+((SUMIF($K$4:$K$227,"E",R$4:R$227)))/127</f>
        <v>0</v>
      </c>
      <c r="S229" s="94">
        <f>+((SUMIF($K$4:$K$227,"E",S$4:S$227)))/127</f>
        <v>0</v>
      </c>
      <c r="T229" s="95">
        <f>+((SUMIF($K$4:$K$227,"E",T$4:T$227)))/127</f>
        <v>0</v>
      </c>
      <c r="U229" s="96"/>
      <c r="V229" s="96"/>
      <c r="W229" s="96"/>
      <c r="X229" s="96"/>
      <c r="Y229" s="96"/>
      <c r="Z229" s="451"/>
      <c r="AA229" s="452"/>
      <c r="AB229" s="99"/>
      <c r="AC229" s="99"/>
      <c r="AD229" s="99"/>
      <c r="AE229" s="99"/>
      <c r="AF229" s="446"/>
      <c r="AG229" s="437"/>
    </row>
    <row r="230" spans="1:33" ht="30" customHeight="1" x14ac:dyDescent="0.2">
      <c r="A230" s="444"/>
      <c r="B230" s="455"/>
      <c r="C230" s="256"/>
      <c r="D230" s="441"/>
      <c r="E230" s="431"/>
      <c r="F230" s="431"/>
      <c r="G230" s="456"/>
      <c r="H230" s="433"/>
      <c r="I230" s="432"/>
      <c r="J230" s="439"/>
      <c r="K230" s="440" t="s">
        <v>37</v>
      </c>
      <c r="L230" s="90">
        <v>0.1</v>
      </c>
      <c r="M230" s="90">
        <v>0</v>
      </c>
      <c r="N230" s="90">
        <v>0</v>
      </c>
      <c r="O230" s="90">
        <v>0</v>
      </c>
      <c r="P230" s="100"/>
      <c r="Q230" s="100"/>
      <c r="R230" s="100"/>
      <c r="S230" s="100"/>
      <c r="T230" s="100"/>
      <c r="U230" s="96"/>
      <c r="V230" s="96"/>
      <c r="W230" s="96"/>
      <c r="X230" s="96"/>
      <c r="Y230" s="96"/>
      <c r="Z230" s="451"/>
      <c r="AA230" s="452"/>
      <c r="AB230" s="101"/>
      <c r="AC230" s="101"/>
      <c r="AD230" s="101"/>
      <c r="AE230" s="101"/>
      <c r="AF230" s="446"/>
      <c r="AG230" s="437"/>
    </row>
    <row r="231" spans="1:33" ht="30" customHeight="1" x14ac:dyDescent="0.2">
      <c r="A231" s="444"/>
      <c r="B231" s="455"/>
      <c r="C231" s="256"/>
      <c r="D231" s="441"/>
      <c r="E231" s="431"/>
      <c r="F231" s="431"/>
      <c r="G231" s="456"/>
      <c r="H231" s="433"/>
      <c r="I231" s="432"/>
      <c r="J231" s="439"/>
      <c r="K231" s="440"/>
      <c r="L231" s="19">
        <v>0</v>
      </c>
      <c r="M231" s="19">
        <v>0</v>
      </c>
      <c r="N231" s="19">
        <v>0</v>
      </c>
      <c r="O231" s="19">
        <v>0</v>
      </c>
      <c r="P231" s="474" t="s">
        <v>139</v>
      </c>
      <c r="Q231" s="474"/>
      <c r="R231" s="474"/>
      <c r="S231" s="474"/>
      <c r="T231" s="474"/>
      <c r="U231" s="96"/>
      <c r="V231" s="96"/>
      <c r="W231" s="96"/>
      <c r="X231" s="96"/>
      <c r="Y231" s="96"/>
      <c r="Z231" s="451"/>
      <c r="AA231" s="452"/>
      <c r="AB231" s="99"/>
      <c r="AC231" s="99"/>
      <c r="AD231" s="99"/>
      <c r="AE231" s="99"/>
      <c r="AF231" s="446"/>
      <c r="AG231" s="437"/>
    </row>
    <row r="232" spans="1:33" ht="13.5" thickBot="1" x14ac:dyDescent="0.25">
      <c r="A232" s="14"/>
      <c r="B232" s="2"/>
      <c r="C232" s="2"/>
      <c r="D232" s="2"/>
      <c r="E232" s="54"/>
      <c r="F232" s="4"/>
      <c r="G232" s="4"/>
      <c r="H232" s="53"/>
      <c r="I232" s="6"/>
      <c r="J232" s="4"/>
      <c r="K232" s="4"/>
      <c r="L232" s="2"/>
      <c r="M232" s="2"/>
      <c r="N232" s="2"/>
      <c r="O232" s="2"/>
      <c r="P232" s="72">
        <f>+P229/P228</f>
        <v>0</v>
      </c>
      <c r="Q232" s="60">
        <f>+Q229/Q228</f>
        <v>0</v>
      </c>
      <c r="R232" s="59">
        <f>+R229/R228</f>
        <v>0</v>
      </c>
      <c r="S232" s="59">
        <f>+S229/S228</f>
        <v>0</v>
      </c>
      <c r="T232" s="73">
        <f>+T229/T228</f>
        <v>0</v>
      </c>
      <c r="U232" s="2"/>
      <c r="V232" s="2"/>
      <c r="W232" s="2"/>
      <c r="X232" s="2"/>
      <c r="Y232" s="2"/>
      <c r="Z232" s="3"/>
      <c r="AA232" s="3"/>
      <c r="AB232" s="10"/>
      <c r="AC232" s="10"/>
      <c r="AD232" s="10"/>
      <c r="AE232" s="10"/>
      <c r="AF232" s="9"/>
    </row>
    <row r="233" spans="1:33" ht="26.25" thickBot="1" x14ac:dyDescent="0.25">
      <c r="A233" s="14"/>
      <c r="B233" s="2"/>
      <c r="C233" s="2"/>
      <c r="D233" s="2"/>
      <c r="E233" s="54"/>
      <c r="F233" s="4"/>
      <c r="G233" s="4"/>
      <c r="H233" s="53"/>
      <c r="I233" s="6"/>
      <c r="J233" s="4"/>
      <c r="K233" s="4"/>
      <c r="L233" s="2"/>
      <c r="M233" s="2"/>
      <c r="N233" s="2"/>
      <c r="O233" s="2"/>
      <c r="P233" s="58" t="str">
        <f>+IF(P232&gt;0.95,"BIEN",IF(P232&gt;=0.85,"ACEPTABLE",IF(P232&lt;0.85,"PARA MEJORAR")))</f>
        <v>PARA MEJORAR</v>
      </c>
      <c r="Q233" s="58" t="str">
        <f>+IF(Q232&gt;0.95,"BIEN",IF(Q232&gt;=0.85,"ACEPTABLE",IF(Q232&lt;0.85,"PARA MEJORAR")))</f>
        <v>PARA MEJORAR</v>
      </c>
      <c r="R233" s="58" t="str">
        <f>+IF(R232&gt;0.95,"BIEN",IF(R232&gt;=0.85,"ACEPTABLE",IF(R232&lt;0.85,"PARA MEJORAR")))</f>
        <v>PARA MEJORAR</v>
      </c>
      <c r="S233" s="57" t="str">
        <f>+IF(S232&gt;0.95,"BIEN",IF(S232&gt;=0.85,"ACEPTABLE",IF(S232&lt;0.85,"PARA MEJORAR")))</f>
        <v>PARA MEJORAR</v>
      </c>
      <c r="T233" s="56" t="str">
        <f>+IF(T232&gt;0.95,"BIEN",IF(T232&gt;=0.85,"ACEPTABLE",IF(T232&lt;0.85,"PARA MEJORAR")))</f>
        <v>PARA MEJORAR</v>
      </c>
      <c r="U233" s="2"/>
      <c r="V233" s="2"/>
      <c r="W233" s="2"/>
      <c r="X233" s="2"/>
      <c r="Y233" s="2"/>
      <c r="Z233" s="3"/>
      <c r="AA233" s="3"/>
      <c r="AB233" s="10"/>
      <c r="AC233" s="10"/>
      <c r="AD233" s="10"/>
      <c r="AE233" s="10"/>
      <c r="AF233" s="9"/>
    </row>
    <row r="234" spans="1:33" x14ac:dyDescent="0.2">
      <c r="A234" s="14"/>
      <c r="B234" s="2"/>
      <c r="C234" s="2"/>
      <c r="D234" s="2"/>
      <c r="E234" s="54"/>
      <c r="F234" s="4"/>
      <c r="G234" s="4"/>
      <c r="H234" s="53"/>
      <c r="I234" s="6"/>
      <c r="J234" s="4"/>
      <c r="K234" s="4"/>
      <c r="L234" s="2"/>
      <c r="M234" s="2"/>
      <c r="N234" s="2"/>
      <c r="O234" s="2"/>
      <c r="P234" s="2"/>
      <c r="Q234" s="2"/>
      <c r="R234" s="2"/>
      <c r="S234" s="2"/>
      <c r="T234" s="2"/>
      <c r="U234" s="2"/>
      <c r="V234" s="2"/>
      <c r="W234" s="2"/>
      <c r="X234" s="2"/>
      <c r="Y234" s="2"/>
      <c r="Z234" s="3"/>
      <c r="AA234" s="3"/>
      <c r="AB234" s="7"/>
      <c r="AC234" s="7"/>
      <c r="AD234" s="7"/>
      <c r="AE234" s="7"/>
      <c r="AF234" s="9"/>
    </row>
    <row r="235" spans="1:33" x14ac:dyDescent="0.2">
      <c r="A235" s="14"/>
      <c r="B235" s="2"/>
      <c r="C235" s="2"/>
      <c r="D235" s="2"/>
      <c r="E235" s="54"/>
      <c r="F235" s="4"/>
      <c r="G235" s="4"/>
      <c r="H235" s="53"/>
      <c r="I235" s="6"/>
      <c r="J235" s="4"/>
      <c r="K235" s="4"/>
      <c r="L235" s="2"/>
      <c r="M235" s="2"/>
      <c r="N235" s="2"/>
      <c r="O235" s="2"/>
      <c r="P235" s="2"/>
      <c r="Q235" s="2"/>
      <c r="R235" s="2"/>
      <c r="S235" s="2"/>
      <c r="T235" s="2"/>
      <c r="U235" s="2"/>
      <c r="V235" s="2"/>
      <c r="W235" s="2"/>
      <c r="X235" s="2"/>
      <c r="Y235" s="2"/>
      <c r="Z235" s="3"/>
      <c r="AA235" s="3"/>
      <c r="AB235" s="11"/>
      <c r="AC235" s="11"/>
      <c r="AD235" s="11"/>
      <c r="AE235" s="11"/>
      <c r="AF235" s="9"/>
    </row>
    <row r="236" spans="1:33" x14ac:dyDescent="0.2">
      <c r="A236" s="14"/>
      <c r="B236" s="2"/>
      <c r="C236" s="2"/>
      <c r="D236" s="2"/>
      <c r="E236" s="54"/>
      <c r="F236" s="4"/>
      <c r="G236" s="4"/>
      <c r="H236" s="53"/>
      <c r="I236" s="6"/>
      <c r="J236" s="4"/>
      <c r="K236" s="4"/>
      <c r="L236" s="2"/>
      <c r="M236" s="2"/>
      <c r="N236" s="2"/>
      <c r="O236" s="2"/>
      <c r="P236" s="2"/>
      <c r="Q236" s="2"/>
      <c r="R236" s="2"/>
      <c r="S236" s="2"/>
      <c r="T236" s="2"/>
      <c r="U236" s="2"/>
      <c r="V236" s="2"/>
      <c r="W236" s="2"/>
      <c r="X236" s="2"/>
      <c r="Y236" s="2"/>
      <c r="Z236" s="3"/>
      <c r="AA236" s="3"/>
      <c r="AB236" s="10"/>
      <c r="AC236" s="10"/>
      <c r="AD236" s="10"/>
      <c r="AE236" s="10"/>
      <c r="AF236" s="9"/>
    </row>
    <row r="237" spans="1:33" x14ac:dyDescent="0.2">
      <c r="A237" s="14"/>
      <c r="B237" s="2"/>
      <c r="C237" s="2"/>
      <c r="D237" s="2"/>
      <c r="E237" s="54"/>
      <c r="F237" s="4"/>
      <c r="G237" s="4"/>
      <c r="H237" s="53"/>
      <c r="I237" s="6"/>
      <c r="J237" s="4"/>
      <c r="K237" s="4"/>
      <c r="L237" s="2"/>
      <c r="M237" s="2"/>
      <c r="N237" s="2"/>
      <c r="O237" s="2"/>
      <c r="P237" s="2"/>
      <c r="Q237" s="2"/>
      <c r="R237" s="2"/>
      <c r="S237" s="2"/>
      <c r="T237" s="2"/>
      <c r="U237" s="2"/>
      <c r="V237" s="2"/>
      <c r="W237" s="2"/>
      <c r="X237" s="2"/>
      <c r="Y237" s="2"/>
      <c r="Z237" s="3"/>
      <c r="AA237" s="3"/>
      <c r="AB237" s="10"/>
      <c r="AC237" s="10"/>
      <c r="AD237" s="10"/>
      <c r="AE237" s="10"/>
      <c r="AF237" s="9"/>
    </row>
    <row r="238" spans="1:33" x14ac:dyDescent="0.2">
      <c r="A238" s="14"/>
      <c r="B238" s="2"/>
      <c r="C238" s="2"/>
      <c r="D238" s="2"/>
      <c r="E238" s="54"/>
      <c r="F238" s="4"/>
      <c r="G238" s="4"/>
      <c r="H238" s="53"/>
      <c r="I238" s="6"/>
      <c r="J238" s="4"/>
      <c r="K238" s="4"/>
      <c r="L238" s="2"/>
      <c r="M238" s="2"/>
      <c r="N238" s="2"/>
      <c r="O238" s="2"/>
      <c r="P238" s="2"/>
      <c r="Q238" s="2"/>
      <c r="R238" s="2"/>
      <c r="S238" s="2"/>
      <c r="T238" s="2"/>
      <c r="U238" s="2"/>
      <c r="V238" s="2"/>
      <c r="W238" s="2"/>
      <c r="X238" s="2"/>
      <c r="Y238" s="2"/>
      <c r="Z238" s="3"/>
      <c r="AA238" s="3"/>
      <c r="AB238" s="10"/>
      <c r="AC238" s="10"/>
      <c r="AD238" s="10"/>
      <c r="AE238" s="10"/>
      <c r="AF238" s="9"/>
    </row>
    <row r="239" spans="1:33" x14ac:dyDescent="0.2">
      <c r="A239" s="14"/>
      <c r="B239" s="2"/>
      <c r="C239" s="2"/>
      <c r="D239" s="2"/>
      <c r="E239" s="54"/>
      <c r="F239" s="4"/>
      <c r="G239" s="4"/>
      <c r="H239" s="53"/>
      <c r="I239" s="6"/>
      <c r="J239" s="4"/>
      <c r="K239" s="4"/>
      <c r="L239" s="2"/>
      <c r="M239" s="2"/>
      <c r="N239" s="2"/>
      <c r="O239" s="2"/>
      <c r="P239" s="2"/>
      <c r="Q239" s="2"/>
      <c r="R239" s="2"/>
      <c r="S239" s="2"/>
      <c r="T239" s="2"/>
      <c r="U239" s="2"/>
      <c r="V239" s="2"/>
      <c r="W239" s="2"/>
      <c r="X239" s="2"/>
      <c r="Y239" s="2"/>
      <c r="Z239" s="3"/>
      <c r="AA239" s="3"/>
      <c r="AB239" s="10"/>
      <c r="AC239" s="10"/>
      <c r="AD239" s="10"/>
      <c r="AE239" s="10"/>
      <c r="AF239" s="9"/>
    </row>
    <row r="240" spans="1:33" x14ac:dyDescent="0.2">
      <c r="A240" s="14"/>
      <c r="B240" s="2"/>
      <c r="C240" s="2"/>
      <c r="D240" s="2"/>
      <c r="E240" s="54"/>
      <c r="F240" s="4"/>
      <c r="G240" s="4"/>
      <c r="H240" s="53"/>
      <c r="I240" s="6"/>
      <c r="J240" s="4"/>
      <c r="K240" s="4"/>
      <c r="L240" s="2"/>
      <c r="M240" s="2"/>
      <c r="N240" s="2"/>
      <c r="O240" s="2"/>
      <c r="P240" s="2"/>
      <c r="Q240" s="2"/>
      <c r="R240" s="2"/>
      <c r="S240" s="2"/>
      <c r="T240" s="2"/>
      <c r="U240" s="2"/>
      <c r="V240" s="2"/>
      <c r="W240" s="2"/>
      <c r="X240" s="2"/>
      <c r="Y240" s="2"/>
      <c r="Z240" s="3"/>
      <c r="AA240" s="3"/>
      <c r="AB240" s="10"/>
      <c r="AC240" s="10"/>
      <c r="AD240" s="10"/>
      <c r="AE240" s="10"/>
      <c r="AF240" s="9"/>
    </row>
    <row r="241" spans="1:32" x14ac:dyDescent="0.2">
      <c r="A241" s="14"/>
      <c r="B241" s="2"/>
      <c r="C241" s="2"/>
      <c r="D241" s="2"/>
      <c r="E241" s="54"/>
      <c r="F241" s="4"/>
      <c r="G241" s="4"/>
      <c r="H241" s="53"/>
      <c r="I241" s="6"/>
      <c r="J241" s="4"/>
      <c r="K241" s="4"/>
      <c r="L241" s="2"/>
      <c r="M241" s="2"/>
      <c r="N241" s="2"/>
      <c r="O241" s="2"/>
      <c r="P241" s="2"/>
      <c r="Q241" s="2"/>
      <c r="R241" s="2"/>
      <c r="S241" s="2"/>
      <c r="T241" s="2"/>
      <c r="U241" s="2"/>
      <c r="V241" s="2"/>
      <c r="W241" s="2"/>
      <c r="X241" s="2"/>
      <c r="Y241" s="2"/>
      <c r="Z241" s="3"/>
      <c r="AA241" s="3"/>
      <c r="AB241" s="10"/>
      <c r="AC241" s="10"/>
      <c r="AD241" s="10"/>
      <c r="AE241" s="10"/>
      <c r="AF241" s="9"/>
    </row>
    <row r="242" spans="1:32" x14ac:dyDescent="0.2">
      <c r="A242" s="14"/>
      <c r="B242" s="2"/>
      <c r="C242" s="2"/>
      <c r="D242" s="2"/>
      <c r="E242" s="54"/>
      <c r="F242" s="4"/>
      <c r="G242" s="4"/>
      <c r="H242" s="53"/>
      <c r="I242" s="71"/>
      <c r="J242" s="53"/>
      <c r="K242" s="53"/>
      <c r="L242" s="53"/>
      <c r="M242" s="2"/>
      <c r="N242" s="2"/>
      <c r="O242" s="2"/>
      <c r="P242" s="2"/>
      <c r="Q242" s="2"/>
      <c r="R242" s="2"/>
      <c r="S242" s="2"/>
      <c r="T242" s="2"/>
      <c r="U242" s="2"/>
      <c r="V242" s="2"/>
      <c r="W242" s="2"/>
      <c r="X242" s="2"/>
      <c r="Y242" s="2"/>
      <c r="Z242" s="3"/>
      <c r="AA242" s="3"/>
      <c r="AB242" s="10"/>
      <c r="AC242" s="10"/>
      <c r="AD242" s="10"/>
      <c r="AE242" s="10"/>
      <c r="AF242" s="9"/>
    </row>
    <row r="243" spans="1:32" x14ac:dyDescent="0.2">
      <c r="A243" s="14"/>
      <c r="B243" s="2"/>
      <c r="C243" s="2"/>
      <c r="D243" s="2"/>
      <c r="E243" s="54"/>
      <c r="F243" s="4"/>
      <c r="G243" s="4"/>
      <c r="H243" s="53"/>
      <c r="I243" s="71"/>
      <c r="J243" s="53"/>
      <c r="K243" s="53"/>
      <c r="L243" s="53"/>
      <c r="M243" s="2"/>
      <c r="N243" s="2"/>
      <c r="O243" s="2"/>
      <c r="P243" s="2"/>
      <c r="Q243" s="2"/>
      <c r="R243" s="2"/>
      <c r="S243" s="2"/>
      <c r="T243" s="2"/>
      <c r="U243" s="2"/>
      <c r="V243" s="2"/>
      <c r="W243" s="2"/>
      <c r="X243" s="2"/>
      <c r="Y243" s="2"/>
      <c r="Z243" s="3"/>
      <c r="AA243" s="3"/>
      <c r="AB243" s="10"/>
      <c r="AC243" s="10"/>
      <c r="AD243" s="10"/>
      <c r="AE243" s="10"/>
      <c r="AF243" s="9"/>
    </row>
    <row r="244" spans="1:32" x14ac:dyDescent="0.2">
      <c r="A244" s="14"/>
      <c r="B244" s="2"/>
      <c r="C244" s="2"/>
      <c r="D244" s="2"/>
      <c r="E244" s="54"/>
      <c r="F244" s="4"/>
      <c r="G244" s="4"/>
      <c r="H244" s="53"/>
      <c r="I244" s="71"/>
      <c r="J244" s="53"/>
      <c r="K244" s="53"/>
      <c r="L244" s="53"/>
      <c r="M244" s="2"/>
      <c r="N244" s="2"/>
      <c r="O244" s="2"/>
      <c r="P244" s="2"/>
      <c r="Q244" s="2"/>
      <c r="R244" s="2"/>
      <c r="S244" s="2"/>
      <c r="T244" s="2"/>
      <c r="U244" s="2"/>
      <c r="V244" s="2"/>
      <c r="W244" s="2"/>
      <c r="X244" s="2"/>
      <c r="Y244" s="2"/>
      <c r="Z244" s="3"/>
      <c r="AA244" s="3"/>
      <c r="AB244" s="10"/>
      <c r="AC244" s="12"/>
      <c r="AD244" s="13"/>
      <c r="AE244" s="14"/>
      <c r="AF244" s="9"/>
    </row>
    <row r="245" spans="1:32" ht="11.25" customHeight="1" x14ac:dyDescent="0.2">
      <c r="A245" s="14"/>
      <c r="B245" s="2"/>
      <c r="C245" s="2"/>
      <c r="D245" s="2"/>
      <c r="E245" s="54"/>
      <c r="F245" s="4"/>
      <c r="G245" s="4"/>
      <c r="H245" s="53"/>
      <c r="I245" s="71"/>
      <c r="J245" s="53"/>
      <c r="K245" s="53"/>
      <c r="L245" s="53"/>
      <c r="M245" s="2"/>
      <c r="N245" s="2"/>
      <c r="O245" s="2"/>
      <c r="P245" s="2"/>
      <c r="Q245" s="2"/>
      <c r="R245" s="2"/>
      <c r="S245" s="2"/>
      <c r="T245" s="2"/>
      <c r="U245" s="2"/>
      <c r="V245" s="2"/>
      <c r="W245" s="2"/>
      <c r="X245" s="2"/>
      <c r="Y245" s="2"/>
      <c r="Z245" s="3"/>
      <c r="AA245" s="3"/>
      <c r="AB245" s="10"/>
      <c r="AC245" s="12"/>
      <c r="AD245" s="13"/>
      <c r="AE245" s="14"/>
      <c r="AF245" s="9"/>
    </row>
    <row r="246" spans="1:32" ht="11.25" customHeight="1" x14ac:dyDescent="0.2">
      <c r="A246" s="14"/>
      <c r="B246" s="2"/>
      <c r="C246" s="2"/>
      <c r="D246" s="2"/>
      <c r="E246" s="54"/>
      <c r="F246" s="4"/>
      <c r="G246" s="4"/>
      <c r="H246" s="53"/>
      <c r="I246" s="71"/>
      <c r="J246" s="53"/>
      <c r="K246" s="53"/>
      <c r="L246" s="53"/>
      <c r="M246" s="2"/>
      <c r="N246" s="2"/>
      <c r="O246" s="2"/>
      <c r="P246" s="2"/>
      <c r="Q246" s="2"/>
      <c r="R246" s="2"/>
      <c r="S246" s="2"/>
      <c r="T246" s="2"/>
      <c r="U246" s="2"/>
      <c r="V246" s="2"/>
      <c r="W246" s="2"/>
      <c r="X246" s="2"/>
      <c r="Y246" s="2"/>
      <c r="Z246" s="3"/>
      <c r="AA246" s="3"/>
      <c r="AB246" s="10"/>
      <c r="AC246" s="12"/>
      <c r="AD246" s="13"/>
      <c r="AE246" s="14"/>
      <c r="AF246" s="9"/>
    </row>
    <row r="247" spans="1:32" x14ac:dyDescent="0.2">
      <c r="A247" s="14"/>
      <c r="B247" s="2"/>
      <c r="C247" s="2"/>
      <c r="D247" s="2"/>
      <c r="E247" s="54"/>
      <c r="F247" s="4"/>
      <c r="G247" s="4"/>
      <c r="H247" s="53"/>
      <c r="I247" s="71"/>
      <c r="J247" s="53"/>
      <c r="K247" s="53"/>
      <c r="L247" s="53"/>
      <c r="M247" s="2"/>
      <c r="N247" s="2"/>
      <c r="O247" s="2"/>
      <c r="P247" s="2"/>
      <c r="Q247" s="2"/>
      <c r="R247" s="2"/>
      <c r="S247" s="2"/>
      <c r="T247" s="2"/>
      <c r="U247" s="2"/>
      <c r="V247" s="2"/>
      <c r="W247" s="2"/>
      <c r="X247" s="2"/>
      <c r="Y247" s="2"/>
      <c r="Z247" s="3"/>
      <c r="AA247" s="3"/>
      <c r="AB247" s="10"/>
      <c r="AC247" s="12"/>
      <c r="AD247" s="13"/>
      <c r="AE247" s="14"/>
      <c r="AF247" s="9"/>
    </row>
    <row r="248" spans="1:32" x14ac:dyDescent="0.2">
      <c r="A248" s="14"/>
      <c r="B248" s="2"/>
      <c r="C248" s="2"/>
      <c r="D248" s="2"/>
      <c r="E248" s="54"/>
      <c r="F248" s="4"/>
      <c r="G248" s="55"/>
      <c r="H248" s="53"/>
      <c r="I248" s="71"/>
      <c r="J248" s="53"/>
      <c r="K248" s="53"/>
      <c r="L248" s="53"/>
      <c r="M248" s="2"/>
      <c r="N248" s="2"/>
      <c r="O248" s="2"/>
      <c r="P248" s="2"/>
      <c r="Q248" s="2"/>
      <c r="R248" s="2"/>
      <c r="S248" s="2"/>
      <c r="T248" s="2"/>
      <c r="U248" s="2"/>
      <c r="V248" s="2"/>
      <c r="W248" s="2"/>
      <c r="X248" s="2"/>
      <c r="Y248" s="2"/>
      <c r="Z248" s="3"/>
      <c r="AA248" s="3"/>
      <c r="AB248" s="10"/>
      <c r="AC248" s="12"/>
      <c r="AD248" s="13"/>
      <c r="AE248" s="14"/>
      <c r="AF248" s="9"/>
    </row>
    <row r="249" spans="1:32" ht="11.25" customHeight="1" x14ac:dyDescent="0.2">
      <c r="A249" s="14"/>
      <c r="B249" s="2"/>
      <c r="C249" s="2"/>
      <c r="D249" s="2"/>
      <c r="E249" s="54"/>
      <c r="F249" s="4"/>
      <c r="G249" s="4"/>
      <c r="H249" s="53"/>
      <c r="I249" s="71"/>
      <c r="J249" s="53"/>
      <c r="K249" s="53"/>
      <c r="L249" s="53"/>
      <c r="M249" s="2"/>
      <c r="N249" s="2"/>
      <c r="O249" s="2"/>
      <c r="P249" s="2"/>
      <c r="Q249" s="2"/>
      <c r="R249" s="2"/>
      <c r="S249" s="2"/>
      <c r="T249" s="2"/>
      <c r="U249" s="2"/>
      <c r="V249" s="2"/>
      <c r="W249" s="2"/>
      <c r="X249" s="2"/>
      <c r="Y249" s="2"/>
      <c r="Z249" s="3"/>
      <c r="AA249" s="3"/>
      <c r="AB249" s="10"/>
      <c r="AC249" s="12"/>
      <c r="AD249" s="13"/>
      <c r="AE249" s="14"/>
      <c r="AF249" s="9"/>
    </row>
    <row r="250" spans="1:32" ht="11.25" customHeight="1" x14ac:dyDescent="0.2">
      <c r="A250" s="14"/>
      <c r="B250" s="2"/>
      <c r="C250" s="2"/>
      <c r="D250" s="2"/>
      <c r="E250" s="54"/>
      <c r="F250" s="4"/>
      <c r="G250" s="4"/>
      <c r="H250" s="53"/>
      <c r="I250" s="71"/>
      <c r="J250" s="53"/>
      <c r="K250" s="53"/>
      <c r="L250" s="53"/>
      <c r="M250" s="2"/>
      <c r="N250" s="2"/>
      <c r="O250" s="2"/>
      <c r="P250" s="2"/>
      <c r="Q250" s="2"/>
      <c r="R250" s="2"/>
      <c r="S250" s="2"/>
      <c r="T250" s="2"/>
      <c r="U250" s="2"/>
      <c r="V250" s="2"/>
      <c r="W250" s="2"/>
      <c r="X250" s="2"/>
      <c r="Y250" s="2"/>
      <c r="Z250" s="3"/>
      <c r="AA250" s="3"/>
      <c r="AB250" s="10"/>
      <c r="AC250" s="12"/>
      <c r="AD250" s="13"/>
      <c r="AE250" s="14"/>
      <c r="AF250" s="9"/>
    </row>
    <row r="251" spans="1:32" ht="11.25" customHeight="1" x14ac:dyDescent="0.2">
      <c r="I251" s="71"/>
      <c r="J251" s="53"/>
      <c r="K251" s="53"/>
      <c r="L251" s="53"/>
    </row>
    <row r="252" spans="1:32" ht="11.25" customHeight="1" x14ac:dyDescent="0.2">
      <c r="I252" s="71"/>
      <c r="J252" s="53"/>
      <c r="K252" s="53"/>
      <c r="L252" s="53"/>
    </row>
    <row r="253" spans="1:32" x14ac:dyDescent="0.2">
      <c r="I253" s="71"/>
      <c r="J253" s="53"/>
      <c r="K253" s="53"/>
      <c r="L253" s="53"/>
    </row>
    <row r="254" spans="1:32" x14ac:dyDescent="0.2">
      <c r="I254" s="71"/>
      <c r="J254" s="53"/>
      <c r="K254" s="53"/>
      <c r="L254" s="53"/>
    </row>
  </sheetData>
  <sheetProtection algorithmName="SHA-512" hashValue="2R8m28SWLrPGyQSi/LL0dGnO0y67JtudTuyX6dZsaQSGvsLupO2kPtKY5U2N+Jnwj/rGMswuuLrLrgGWL4wxRw==" saltValue="53eWsPqwNDvV+jJlU+5nYw==" spinCount="100000" sheet="1" objects="1" scenarios="1"/>
  <mergeCells count="738">
    <mergeCell ref="E112:E119"/>
    <mergeCell ref="F112:F119"/>
    <mergeCell ref="D112:D119"/>
    <mergeCell ref="I106:I107"/>
    <mergeCell ref="I110:I111"/>
    <mergeCell ref="AC84:AC97"/>
    <mergeCell ref="I80:I81"/>
    <mergeCell ref="B2:C2"/>
    <mergeCell ref="H84:H97"/>
    <mergeCell ref="I86:I87"/>
    <mergeCell ref="D52:D55"/>
    <mergeCell ref="I64:I65"/>
    <mergeCell ref="I66:I67"/>
    <mergeCell ref="I72:I73"/>
    <mergeCell ref="I54:I55"/>
    <mergeCell ref="I68:I69"/>
    <mergeCell ref="I60:I61"/>
    <mergeCell ref="I56:I57"/>
    <mergeCell ref="I62:I63"/>
    <mergeCell ref="I52:I53"/>
    <mergeCell ref="F64:F71"/>
    <mergeCell ref="E64:E71"/>
    <mergeCell ref="D64:D71"/>
    <mergeCell ref="E52:E55"/>
    <mergeCell ref="AG98:AG103"/>
    <mergeCell ref="J112:J113"/>
    <mergeCell ref="AB64:AB65"/>
    <mergeCell ref="J72:J73"/>
    <mergeCell ref="AB66:AB67"/>
    <mergeCell ref="AB86:AB87"/>
    <mergeCell ref="J86:J87"/>
    <mergeCell ref="J90:J91"/>
    <mergeCell ref="J88:J89"/>
    <mergeCell ref="U64:U71"/>
    <mergeCell ref="U78:U83"/>
    <mergeCell ref="V78:V83"/>
    <mergeCell ref="X72:X77"/>
    <mergeCell ref="U84:U97"/>
    <mergeCell ref="J68:J69"/>
    <mergeCell ref="W78:W83"/>
    <mergeCell ref="X78:X83"/>
    <mergeCell ref="Y78:Y83"/>
    <mergeCell ref="AB78:AB79"/>
    <mergeCell ref="AG38:AG45"/>
    <mergeCell ref="AC72:AC77"/>
    <mergeCell ref="AB44:AB45"/>
    <mergeCell ref="J38:J39"/>
    <mergeCell ref="AD72:AD77"/>
    <mergeCell ref="J46:J47"/>
    <mergeCell ref="J54:J55"/>
    <mergeCell ref="J124:J125"/>
    <mergeCell ref="W120:W125"/>
    <mergeCell ref="AG104:AG111"/>
    <mergeCell ref="AG84:AG97"/>
    <mergeCell ref="AB84:AB85"/>
    <mergeCell ref="AB88:AB89"/>
    <mergeCell ref="AD104:AD111"/>
    <mergeCell ref="AC98:AC103"/>
    <mergeCell ref="AG64:AG71"/>
    <mergeCell ref="J108:J109"/>
    <mergeCell ref="J100:J101"/>
    <mergeCell ref="AB100:AB101"/>
    <mergeCell ref="AG120:AG125"/>
    <mergeCell ref="AD78:AD83"/>
    <mergeCell ref="AG78:AG83"/>
    <mergeCell ref="AC78:AC83"/>
    <mergeCell ref="AB82:AB83"/>
    <mergeCell ref="AG52:AG55"/>
    <mergeCell ref="AB52:AB53"/>
    <mergeCell ref="Y64:Y71"/>
    <mergeCell ref="AG72:AG77"/>
    <mergeCell ref="J74:J75"/>
    <mergeCell ref="AB74:AB75"/>
    <mergeCell ref="AB76:AB77"/>
    <mergeCell ref="J70:J71"/>
    <mergeCell ref="J64:J65"/>
    <mergeCell ref="AG56:AG63"/>
    <mergeCell ref="J58:J59"/>
    <mergeCell ref="AB58:AB59"/>
    <mergeCell ref="AA64:AA71"/>
    <mergeCell ref="U72:U77"/>
    <mergeCell ref="V72:V77"/>
    <mergeCell ref="W72:W77"/>
    <mergeCell ref="AD38:AD71"/>
    <mergeCell ref="V56:V63"/>
    <mergeCell ref="W56:W63"/>
    <mergeCell ref="X56:X63"/>
    <mergeCell ref="Y56:Y63"/>
    <mergeCell ref="AB62:AB63"/>
    <mergeCell ref="AA56:AA63"/>
    <mergeCell ref="V64:V71"/>
    <mergeCell ref="H70:H71"/>
    <mergeCell ref="H64:H69"/>
    <mergeCell ref="D56:D63"/>
    <mergeCell ref="I58:I59"/>
    <mergeCell ref="G70:G71"/>
    <mergeCell ref="G64:G69"/>
    <mergeCell ref="AG214:AG223"/>
    <mergeCell ref="C178:C183"/>
    <mergeCell ref="U178:U181"/>
    <mergeCell ref="V178:V181"/>
    <mergeCell ref="W178:W181"/>
    <mergeCell ref="X178:X181"/>
    <mergeCell ref="Y178:Y181"/>
    <mergeCell ref="F206:F207"/>
    <mergeCell ref="I206:I207"/>
    <mergeCell ref="I202:I203"/>
    <mergeCell ref="F194:F199"/>
    <mergeCell ref="C184:C187"/>
    <mergeCell ref="D184:D187"/>
    <mergeCell ref="E184:E187"/>
    <mergeCell ref="E172:E177"/>
    <mergeCell ref="F172:F177"/>
    <mergeCell ref="H164:H171"/>
    <mergeCell ref="I168:I169"/>
    <mergeCell ref="G194:G199"/>
    <mergeCell ref="E194:E199"/>
    <mergeCell ref="D188:D199"/>
    <mergeCell ref="E188:E193"/>
    <mergeCell ref="F188:F193"/>
    <mergeCell ref="D148:D177"/>
    <mergeCell ref="E164:E171"/>
    <mergeCell ref="F164:F171"/>
    <mergeCell ref="F148:F163"/>
    <mergeCell ref="G148:G163"/>
    <mergeCell ref="G188:G193"/>
    <mergeCell ref="D126:D131"/>
    <mergeCell ref="G120:G125"/>
    <mergeCell ref="H120:H125"/>
    <mergeCell ref="F120:F125"/>
    <mergeCell ref="D138:D147"/>
    <mergeCell ref="D132:D137"/>
    <mergeCell ref="E120:E125"/>
    <mergeCell ref="G172:G177"/>
    <mergeCell ref="H172:H177"/>
    <mergeCell ref="G132:G137"/>
    <mergeCell ref="E132:E137"/>
    <mergeCell ref="F132:F137"/>
    <mergeCell ref="H104:H111"/>
    <mergeCell ref="I222:I223"/>
    <mergeCell ref="J222:J223"/>
    <mergeCell ref="I218:I219"/>
    <mergeCell ref="I216:I217"/>
    <mergeCell ref="J216:J217"/>
    <mergeCell ref="I220:I221"/>
    <mergeCell ref="I200:I201"/>
    <mergeCell ref="J200:J201"/>
    <mergeCell ref="J184:J185"/>
    <mergeCell ref="I194:I195"/>
    <mergeCell ref="J194:J195"/>
    <mergeCell ref="J198:J199"/>
    <mergeCell ref="I188:I189"/>
    <mergeCell ref="J188:J189"/>
    <mergeCell ref="I186:I187"/>
    <mergeCell ref="J186:J187"/>
    <mergeCell ref="I162:I163"/>
    <mergeCell ref="I146:I147"/>
    <mergeCell ref="I138:I139"/>
    <mergeCell ref="H178:H183"/>
    <mergeCell ref="H188:H193"/>
    <mergeCell ref="AB118:AB119"/>
    <mergeCell ref="AB132:AB133"/>
    <mergeCell ref="V84:V97"/>
    <mergeCell ref="W84:W97"/>
    <mergeCell ref="X84:X97"/>
    <mergeCell ref="Y84:Y97"/>
    <mergeCell ref="AB130:AB131"/>
    <mergeCell ref="AB126:AB127"/>
    <mergeCell ref="I122:I123"/>
    <mergeCell ref="J122:J123"/>
    <mergeCell ref="I124:I125"/>
    <mergeCell ref="W126:W131"/>
    <mergeCell ref="I130:I131"/>
    <mergeCell ref="D200:D213"/>
    <mergeCell ref="F208:F213"/>
    <mergeCell ref="G208:G213"/>
    <mergeCell ref="H184:H187"/>
    <mergeCell ref="G178:G183"/>
    <mergeCell ref="AB92:AB93"/>
    <mergeCell ref="AB102:AB103"/>
    <mergeCell ref="Y104:Y111"/>
    <mergeCell ref="J174:J175"/>
    <mergeCell ref="J140:J141"/>
    <mergeCell ref="AB136:AB137"/>
    <mergeCell ref="J150:J151"/>
    <mergeCell ref="J152:J153"/>
    <mergeCell ref="J166:J167"/>
    <mergeCell ref="J162:J163"/>
    <mergeCell ref="J146:J147"/>
    <mergeCell ref="J138:J139"/>
    <mergeCell ref="J158:J159"/>
    <mergeCell ref="J148:J149"/>
    <mergeCell ref="J160:J161"/>
    <mergeCell ref="J164:J165"/>
    <mergeCell ref="H98:H103"/>
    <mergeCell ref="G104:G111"/>
    <mergeCell ref="I94:I95"/>
    <mergeCell ref="C188:C199"/>
    <mergeCell ref="G206:G207"/>
    <mergeCell ref="C214:C223"/>
    <mergeCell ref="D218:D223"/>
    <mergeCell ref="E218:E223"/>
    <mergeCell ref="F218:F223"/>
    <mergeCell ref="G218:G223"/>
    <mergeCell ref="H218:H223"/>
    <mergeCell ref="G112:G119"/>
    <mergeCell ref="D214:D217"/>
    <mergeCell ref="E214:E217"/>
    <mergeCell ref="F214:F217"/>
    <mergeCell ref="G214:G217"/>
    <mergeCell ref="F138:F147"/>
    <mergeCell ref="H138:H147"/>
    <mergeCell ref="E138:E147"/>
    <mergeCell ref="D120:D125"/>
    <mergeCell ref="H206:H207"/>
    <mergeCell ref="F184:F187"/>
    <mergeCell ref="G184:G187"/>
    <mergeCell ref="E208:E213"/>
    <mergeCell ref="H200:H205"/>
    <mergeCell ref="D178:D183"/>
    <mergeCell ref="H194:H199"/>
    <mergeCell ref="AD188:AD193"/>
    <mergeCell ref="AG188:AG193"/>
    <mergeCell ref="I190:I191"/>
    <mergeCell ref="J190:J191"/>
    <mergeCell ref="AB190:AB191"/>
    <mergeCell ref="I192:I193"/>
    <mergeCell ref="J192:J193"/>
    <mergeCell ref="AB192:AB193"/>
    <mergeCell ref="W112:W119"/>
    <mergeCell ref="I128:I129"/>
    <mergeCell ref="AC126:AC131"/>
    <mergeCell ref="AB116:AB117"/>
    <mergeCell ref="AB124:AB125"/>
    <mergeCell ref="AB112:AB113"/>
    <mergeCell ref="AC120:AC125"/>
    <mergeCell ref="AB120:AB121"/>
    <mergeCell ref="AB122:AB123"/>
    <mergeCell ref="AA78:AA147"/>
    <mergeCell ref="AB96:AB97"/>
    <mergeCell ref="AB80:AB81"/>
    <mergeCell ref="AB90:AB91"/>
    <mergeCell ref="AC112:AC119"/>
    <mergeCell ref="AB114:AB115"/>
    <mergeCell ref="AC138:AC147"/>
    <mergeCell ref="AG126:AG131"/>
    <mergeCell ref="J98:J99"/>
    <mergeCell ref="I104:I105"/>
    <mergeCell ref="AB104:AB105"/>
    <mergeCell ref="AB108:AB109"/>
    <mergeCell ref="AB110:AB111"/>
    <mergeCell ref="J114:J115"/>
    <mergeCell ref="AB178:AB179"/>
    <mergeCell ref="AC178:AC181"/>
    <mergeCell ref="Y98:Y103"/>
    <mergeCell ref="AB98:AB99"/>
    <mergeCell ref="AB106:AB107"/>
    <mergeCell ref="AC104:AC111"/>
    <mergeCell ref="I98:I99"/>
    <mergeCell ref="U104:U111"/>
    <mergeCell ref="V104:V111"/>
    <mergeCell ref="W104:W111"/>
    <mergeCell ref="X104:X111"/>
    <mergeCell ref="I180:I181"/>
    <mergeCell ref="I178:I179"/>
    <mergeCell ref="J178:J179"/>
    <mergeCell ref="J180:J181"/>
    <mergeCell ref="J154:J155"/>
    <mergeCell ref="I148:I149"/>
    <mergeCell ref="AG132:AG137"/>
    <mergeCell ref="I198:I199"/>
    <mergeCell ref="AB184:AB185"/>
    <mergeCell ref="AC184:AC187"/>
    <mergeCell ref="AB186:AB187"/>
    <mergeCell ref="V184:V187"/>
    <mergeCell ref="W184:W187"/>
    <mergeCell ref="X184:X187"/>
    <mergeCell ref="I182:I183"/>
    <mergeCell ref="J182:J183"/>
    <mergeCell ref="J196:J197"/>
    <mergeCell ref="AD194:AD199"/>
    <mergeCell ref="AD178:AD181"/>
    <mergeCell ref="AC132:AC137"/>
    <mergeCell ref="AG194:AG199"/>
    <mergeCell ref="I184:I185"/>
    <mergeCell ref="W188:W193"/>
    <mergeCell ref="AC194:AC199"/>
    <mergeCell ref="AB198:AB199"/>
    <mergeCell ref="AB134:AB135"/>
    <mergeCell ref="AB144:AB145"/>
    <mergeCell ref="AB142:AB143"/>
    <mergeCell ref="X188:X193"/>
    <mergeCell ref="AC188:AC193"/>
    <mergeCell ref="AC224:AC227"/>
    <mergeCell ref="AB214:AB215"/>
    <mergeCell ref="AC214:AC215"/>
    <mergeCell ref="J202:J203"/>
    <mergeCell ref="AB202:AB203"/>
    <mergeCell ref="U206:U207"/>
    <mergeCell ref="AB206:AB207"/>
    <mergeCell ref="AC206:AC207"/>
    <mergeCell ref="J214:J215"/>
    <mergeCell ref="J206:J207"/>
    <mergeCell ref="AC200:AC203"/>
    <mergeCell ref="X214:X215"/>
    <mergeCell ref="AB226:AB227"/>
    <mergeCell ref="V224:V227"/>
    <mergeCell ref="W224:W227"/>
    <mergeCell ref="X224:X227"/>
    <mergeCell ref="Y224:Y227"/>
    <mergeCell ref="AB224:AB225"/>
    <mergeCell ref="W214:W215"/>
    <mergeCell ref="U224:U227"/>
    <mergeCell ref="AD224:AD227"/>
    <mergeCell ref="W216:W219"/>
    <mergeCell ref="AA214:AA223"/>
    <mergeCell ref="Y214:Y215"/>
    <mergeCell ref="AC208:AC213"/>
    <mergeCell ref="AD208:AD213"/>
    <mergeCell ref="AB218:AB219"/>
    <mergeCell ref="J224:J225"/>
    <mergeCell ref="H208:H213"/>
    <mergeCell ref="I214:I215"/>
    <mergeCell ref="J218:J219"/>
    <mergeCell ref="J220:J221"/>
    <mergeCell ref="H214:H217"/>
    <mergeCell ref="J208:J209"/>
    <mergeCell ref="X216:X219"/>
    <mergeCell ref="Y216:Y219"/>
    <mergeCell ref="AB216:AB217"/>
    <mergeCell ref="AD214:AD219"/>
    <mergeCell ref="AC216:AC219"/>
    <mergeCell ref="U216:U219"/>
    <mergeCell ref="V216:V219"/>
    <mergeCell ref="U214:U215"/>
    <mergeCell ref="V214:V215"/>
    <mergeCell ref="I224:I225"/>
    <mergeCell ref="P231:T231"/>
    <mergeCell ref="A4:A11"/>
    <mergeCell ref="A12:A29"/>
    <mergeCell ref="A30:A37"/>
    <mergeCell ref="A184:A187"/>
    <mergeCell ref="A200:A213"/>
    <mergeCell ref="E98:E103"/>
    <mergeCell ref="E206:E207"/>
    <mergeCell ref="G138:G147"/>
    <mergeCell ref="H126:H131"/>
    <mergeCell ref="I126:I127"/>
    <mergeCell ref="J126:J127"/>
    <mergeCell ref="I156:I157"/>
    <mergeCell ref="J156:J157"/>
    <mergeCell ref="J128:J129"/>
    <mergeCell ref="J130:J131"/>
    <mergeCell ref="I140:I141"/>
    <mergeCell ref="I196:I197"/>
    <mergeCell ref="I78:I79"/>
    <mergeCell ref="J78:J79"/>
    <mergeCell ref="F178:F183"/>
    <mergeCell ref="E178:E183"/>
    <mergeCell ref="J176:J177"/>
    <mergeCell ref="C200:C213"/>
    <mergeCell ref="Y184:Y187"/>
    <mergeCell ref="AA184:AA187"/>
    <mergeCell ref="AB138:AB139"/>
    <mergeCell ref="AB128:AB129"/>
    <mergeCell ref="U98:U103"/>
    <mergeCell ref="AB194:AB195"/>
    <mergeCell ref="AB196:AB197"/>
    <mergeCell ref="V206:V207"/>
    <mergeCell ref="W206:W207"/>
    <mergeCell ref="AA188:AA193"/>
    <mergeCell ref="AB188:AB189"/>
    <mergeCell ref="Y188:Y193"/>
    <mergeCell ref="U188:U193"/>
    <mergeCell ref="V188:V193"/>
    <mergeCell ref="U194:U199"/>
    <mergeCell ref="V194:V199"/>
    <mergeCell ref="W194:W199"/>
    <mergeCell ref="X194:X199"/>
    <mergeCell ref="Y194:Y199"/>
    <mergeCell ref="X200:X203"/>
    <mergeCell ref="Y200:Y203"/>
    <mergeCell ref="V200:V203"/>
    <mergeCell ref="W200:W203"/>
    <mergeCell ref="AA194:AA199"/>
    <mergeCell ref="AG200:AG203"/>
    <mergeCell ref="AG206:AG207"/>
    <mergeCell ref="I204:I205"/>
    <mergeCell ref="J204:J205"/>
    <mergeCell ref="AB200:AB201"/>
    <mergeCell ref="V208:V213"/>
    <mergeCell ref="W208:W213"/>
    <mergeCell ref="X208:X213"/>
    <mergeCell ref="Y208:Y213"/>
    <mergeCell ref="AB208:AB209"/>
    <mergeCell ref="I208:I209"/>
    <mergeCell ref="AA200:AA213"/>
    <mergeCell ref="X206:X207"/>
    <mergeCell ref="Y206:Y207"/>
    <mergeCell ref="U200:U203"/>
    <mergeCell ref="AG208:AG213"/>
    <mergeCell ref="I210:I211"/>
    <mergeCell ref="J210:J211"/>
    <mergeCell ref="AB210:AB211"/>
    <mergeCell ref="I212:I213"/>
    <mergeCell ref="J212:J213"/>
    <mergeCell ref="AB212:AB213"/>
    <mergeCell ref="U208:U213"/>
    <mergeCell ref="AD200:AD207"/>
    <mergeCell ref="H78:H83"/>
    <mergeCell ref="J144:J145"/>
    <mergeCell ref="I134:I135"/>
    <mergeCell ref="J134:J135"/>
    <mergeCell ref="I144:I145"/>
    <mergeCell ref="I114:I115"/>
    <mergeCell ref="J118:J119"/>
    <mergeCell ref="J116:J117"/>
    <mergeCell ref="I142:I143"/>
    <mergeCell ref="J142:J143"/>
    <mergeCell ref="J120:J121"/>
    <mergeCell ref="I118:I119"/>
    <mergeCell ref="I116:I117"/>
    <mergeCell ref="I90:I91"/>
    <mergeCell ref="I92:I93"/>
    <mergeCell ref="J92:J93"/>
    <mergeCell ref="I100:I101"/>
    <mergeCell ref="I102:I103"/>
    <mergeCell ref="J102:J103"/>
    <mergeCell ref="J82:J83"/>
    <mergeCell ref="J132:J133"/>
    <mergeCell ref="J106:J107"/>
    <mergeCell ref="I108:I109"/>
    <mergeCell ref="I112:I113"/>
    <mergeCell ref="AC52:AC55"/>
    <mergeCell ref="AC64:AC65"/>
    <mergeCell ref="V98:V103"/>
    <mergeCell ref="W98:W103"/>
    <mergeCell ref="X98:X103"/>
    <mergeCell ref="AB70:AB71"/>
    <mergeCell ref="AC56:AC63"/>
    <mergeCell ref="AC70:AC71"/>
    <mergeCell ref="AC66:AC67"/>
    <mergeCell ref="AB94:AB95"/>
    <mergeCell ref="Y52:Y55"/>
    <mergeCell ref="AB56:AB57"/>
    <mergeCell ref="AA38:AA55"/>
    <mergeCell ref="AA72:AA77"/>
    <mergeCell ref="AB72:AB73"/>
    <mergeCell ref="Y72:Y77"/>
    <mergeCell ref="AB54:AB55"/>
    <mergeCell ref="AB60:AB61"/>
    <mergeCell ref="X38:X45"/>
    <mergeCell ref="Y38:Y45"/>
    <mergeCell ref="W64:W71"/>
    <mergeCell ref="X64:X71"/>
    <mergeCell ref="V52:V55"/>
    <mergeCell ref="W52:W55"/>
    <mergeCell ref="F52:F55"/>
    <mergeCell ref="G52:G55"/>
    <mergeCell ref="I50:I51"/>
    <mergeCell ref="I44:I45"/>
    <mergeCell ref="H52:H55"/>
    <mergeCell ref="F56:F63"/>
    <mergeCell ref="G56:G63"/>
    <mergeCell ref="H56:H63"/>
    <mergeCell ref="AB32:AB33"/>
    <mergeCell ref="AB34:AB35"/>
    <mergeCell ref="AB36:AB37"/>
    <mergeCell ref="V30:V37"/>
    <mergeCell ref="W30:W37"/>
    <mergeCell ref="U30:U37"/>
    <mergeCell ref="J40:J41"/>
    <mergeCell ref="AB38:AB39"/>
    <mergeCell ref="I46:I47"/>
    <mergeCell ref="U52:U55"/>
    <mergeCell ref="J48:J49"/>
    <mergeCell ref="J50:J51"/>
    <mergeCell ref="J52:J53"/>
    <mergeCell ref="X52:X55"/>
    <mergeCell ref="U56:U63"/>
    <mergeCell ref="J62:J63"/>
    <mergeCell ref="G14:G15"/>
    <mergeCell ref="G16:G17"/>
    <mergeCell ref="E12:E17"/>
    <mergeCell ref="F12:F17"/>
    <mergeCell ref="G8:G9"/>
    <mergeCell ref="G12:G13"/>
    <mergeCell ref="C4:C11"/>
    <mergeCell ref="D4:D29"/>
    <mergeCell ref="C12:C29"/>
    <mergeCell ref="G10:G11"/>
    <mergeCell ref="C30:C37"/>
    <mergeCell ref="E18:E23"/>
    <mergeCell ref="F18:F23"/>
    <mergeCell ref="E24:E29"/>
    <mergeCell ref="F24:F29"/>
    <mergeCell ref="J24:J25"/>
    <mergeCell ref="I18:I19"/>
    <mergeCell ref="I28:I29"/>
    <mergeCell ref="I30:I31"/>
    <mergeCell ref="D30:D37"/>
    <mergeCell ref="E30:E37"/>
    <mergeCell ref="F30:F37"/>
    <mergeCell ref="G36:G37"/>
    <mergeCell ref="G18:G23"/>
    <mergeCell ref="G24:G29"/>
    <mergeCell ref="J32:J33"/>
    <mergeCell ref="I34:I35"/>
    <mergeCell ref="I26:I27"/>
    <mergeCell ref="J26:J27"/>
    <mergeCell ref="J34:J35"/>
    <mergeCell ref="I36:I37"/>
    <mergeCell ref="J36:J37"/>
    <mergeCell ref="G30:G31"/>
    <mergeCell ref="G32:G33"/>
    <mergeCell ref="G34:G35"/>
    <mergeCell ref="I38:I39"/>
    <mergeCell ref="I40:I41"/>
    <mergeCell ref="I32:I33"/>
    <mergeCell ref="AC38:AC45"/>
    <mergeCell ref="G38:G41"/>
    <mergeCell ref="H38:H41"/>
    <mergeCell ref="E42:E45"/>
    <mergeCell ref="F42:F45"/>
    <mergeCell ref="G42:G45"/>
    <mergeCell ref="H42:H45"/>
    <mergeCell ref="F38:F41"/>
    <mergeCell ref="I42:I43"/>
    <mergeCell ref="U38:U45"/>
    <mergeCell ref="H30:H37"/>
    <mergeCell ref="X30:X37"/>
    <mergeCell ref="Y30:Y37"/>
    <mergeCell ref="AB30:AB31"/>
    <mergeCell ref="AB40:AB41"/>
    <mergeCell ref="J44:J45"/>
    <mergeCell ref="J42:J43"/>
    <mergeCell ref="AB42:AB43"/>
    <mergeCell ref="V38:V45"/>
    <mergeCell ref="W38:W45"/>
    <mergeCell ref="AB20:AB21"/>
    <mergeCell ref="AG30:AG37"/>
    <mergeCell ref="AA4:AA37"/>
    <mergeCell ref="AB4:AB5"/>
    <mergeCell ref="AC24:AC29"/>
    <mergeCell ref="AG12:AG17"/>
    <mergeCell ref="AD24:AD29"/>
    <mergeCell ref="AC18:AC23"/>
    <mergeCell ref="AG4:AG11"/>
    <mergeCell ref="AD4:AD11"/>
    <mergeCell ref="AG18:AG23"/>
    <mergeCell ref="AD12:AD17"/>
    <mergeCell ref="AB14:AB15"/>
    <mergeCell ref="AB26:AB27"/>
    <mergeCell ref="AC12:AC17"/>
    <mergeCell ref="AD30:AD37"/>
    <mergeCell ref="AB16:AB17"/>
    <mergeCell ref="AB12:AB13"/>
    <mergeCell ref="AB18:AB19"/>
    <mergeCell ref="AC30:AC37"/>
    <mergeCell ref="X18:X23"/>
    <mergeCell ref="AB24:AB25"/>
    <mergeCell ref="AB28:AB29"/>
    <mergeCell ref="U24:U29"/>
    <mergeCell ref="AG178:AG181"/>
    <mergeCell ref="AB180:AB181"/>
    <mergeCell ref="AD184:AD187"/>
    <mergeCell ref="AG184:AG187"/>
    <mergeCell ref="U184:U187"/>
    <mergeCell ref="AG24:AG29"/>
    <mergeCell ref="AE4:AE227"/>
    <mergeCell ref="AD18:AD23"/>
    <mergeCell ref="W132:W137"/>
    <mergeCell ref="AG138:AG147"/>
    <mergeCell ref="AB146:AB147"/>
    <mergeCell ref="W138:W147"/>
    <mergeCell ref="AD112:AD147"/>
    <mergeCell ref="AG112:AG119"/>
    <mergeCell ref="X12:X17"/>
    <mergeCell ref="Y12:Y17"/>
    <mergeCell ref="AC4:AC11"/>
    <mergeCell ref="V24:V29"/>
    <mergeCell ref="Y18:Y23"/>
    <mergeCell ref="Y24:Y29"/>
    <mergeCell ref="I76:I77"/>
    <mergeCell ref="I70:I71"/>
    <mergeCell ref="J110:J111"/>
    <mergeCell ref="J76:J77"/>
    <mergeCell ref="J104:J105"/>
    <mergeCell ref="I84:I85"/>
    <mergeCell ref="J84:J85"/>
    <mergeCell ref="I88:I89"/>
    <mergeCell ref="W18:W23"/>
    <mergeCell ref="I48:I49"/>
    <mergeCell ref="J66:J67"/>
    <mergeCell ref="J60:J61"/>
    <mergeCell ref="J56:J57"/>
    <mergeCell ref="I82:I83"/>
    <mergeCell ref="J80:J81"/>
    <mergeCell ref="I96:I97"/>
    <mergeCell ref="J96:J97"/>
    <mergeCell ref="J94:J95"/>
    <mergeCell ref="X24:X29"/>
    <mergeCell ref="AJ172:AJ176"/>
    <mergeCell ref="I158:I159"/>
    <mergeCell ref="AB140:AB141"/>
    <mergeCell ref="J170:J171"/>
    <mergeCell ref="I172:I173"/>
    <mergeCell ref="J172:J173"/>
    <mergeCell ref="I22:I23"/>
    <mergeCell ref="J22:J23"/>
    <mergeCell ref="AB22:AB23"/>
    <mergeCell ref="I176:I177"/>
    <mergeCell ref="I174:I175"/>
    <mergeCell ref="I166:I167"/>
    <mergeCell ref="I164:I165"/>
    <mergeCell ref="AA148:AA177"/>
    <mergeCell ref="I160:I161"/>
    <mergeCell ref="AJ166:AJ170"/>
    <mergeCell ref="I150:I151"/>
    <mergeCell ref="I152:I153"/>
    <mergeCell ref="I154:I155"/>
    <mergeCell ref="J168:J169"/>
    <mergeCell ref="I136:I137"/>
    <mergeCell ref="J136:J137"/>
    <mergeCell ref="I74:I75"/>
    <mergeCell ref="J12:J13"/>
    <mergeCell ref="U12:U17"/>
    <mergeCell ref="J18:J19"/>
    <mergeCell ref="U18:U23"/>
    <mergeCell ref="I20:I21"/>
    <mergeCell ref="J20:J21"/>
    <mergeCell ref="I16:I17"/>
    <mergeCell ref="J16:J17"/>
    <mergeCell ref="W24:W29"/>
    <mergeCell ref="I12:I13"/>
    <mergeCell ref="V12:V17"/>
    <mergeCell ref="W12:W17"/>
    <mergeCell ref="I24:I25"/>
    <mergeCell ref="I14:I15"/>
    <mergeCell ref="J14:J15"/>
    <mergeCell ref="J28:J29"/>
    <mergeCell ref="V18:V23"/>
    <mergeCell ref="E104:E111"/>
    <mergeCell ref="G164:G171"/>
    <mergeCell ref="E2:AG2"/>
    <mergeCell ref="J3:K3"/>
    <mergeCell ref="J4:J5"/>
    <mergeCell ref="U4:U11"/>
    <mergeCell ref="V4:V11"/>
    <mergeCell ref="W4:W11"/>
    <mergeCell ref="X4:X11"/>
    <mergeCell ref="Y4:Y11"/>
    <mergeCell ref="E4:E11"/>
    <mergeCell ref="F4:F11"/>
    <mergeCell ref="J10:J11"/>
    <mergeCell ref="G4:G5"/>
    <mergeCell ref="AB8:AB11"/>
    <mergeCell ref="H4:H11"/>
    <mergeCell ref="J6:J7"/>
    <mergeCell ref="AB6:AB7"/>
    <mergeCell ref="G6:G7"/>
    <mergeCell ref="I4:I5"/>
    <mergeCell ref="I6:I7"/>
    <mergeCell ref="I8:I9"/>
    <mergeCell ref="I10:I11"/>
    <mergeCell ref="J8:J9"/>
    <mergeCell ref="A38:A71"/>
    <mergeCell ref="H148:H163"/>
    <mergeCell ref="E56:E63"/>
    <mergeCell ref="F104:F111"/>
    <mergeCell ref="F78:F83"/>
    <mergeCell ref="H46:H51"/>
    <mergeCell ref="F46:F51"/>
    <mergeCell ref="G46:G51"/>
    <mergeCell ref="D38:D41"/>
    <mergeCell ref="D42:D51"/>
    <mergeCell ref="E46:E51"/>
    <mergeCell ref="B4:B231"/>
    <mergeCell ref="A72:A77"/>
    <mergeCell ref="D78:D83"/>
    <mergeCell ref="D84:D97"/>
    <mergeCell ref="D98:D103"/>
    <mergeCell ref="D104:D111"/>
    <mergeCell ref="A78:A147"/>
    <mergeCell ref="H112:H119"/>
    <mergeCell ref="G78:G83"/>
    <mergeCell ref="H72:H77"/>
    <mergeCell ref="G224:G231"/>
    <mergeCell ref="A178:A183"/>
    <mergeCell ref="A188:A199"/>
    <mergeCell ref="H24:H29"/>
    <mergeCell ref="A224:A231"/>
    <mergeCell ref="A148:A177"/>
    <mergeCell ref="D72:D77"/>
    <mergeCell ref="E72:E77"/>
    <mergeCell ref="F72:F77"/>
    <mergeCell ref="G72:G77"/>
    <mergeCell ref="AF4:AF231"/>
    <mergeCell ref="C38:C71"/>
    <mergeCell ref="C72:C77"/>
    <mergeCell ref="H12:H17"/>
    <mergeCell ref="H18:H23"/>
    <mergeCell ref="E126:E131"/>
    <mergeCell ref="F126:F131"/>
    <mergeCell ref="E148:E163"/>
    <mergeCell ref="E78:E83"/>
    <mergeCell ref="E38:E41"/>
    <mergeCell ref="J30:J31"/>
    <mergeCell ref="I120:I121"/>
    <mergeCell ref="I132:I133"/>
    <mergeCell ref="AA178:AA183"/>
    <mergeCell ref="A214:A223"/>
    <mergeCell ref="Z4:Z231"/>
    <mergeCell ref="AA224:AA231"/>
    <mergeCell ref="A1:AH1"/>
    <mergeCell ref="C78:C177"/>
    <mergeCell ref="E224:E231"/>
    <mergeCell ref="F224:F231"/>
    <mergeCell ref="I228:I231"/>
    <mergeCell ref="H224:H231"/>
    <mergeCell ref="H132:H137"/>
    <mergeCell ref="G200:G205"/>
    <mergeCell ref="AG224:AG231"/>
    <mergeCell ref="AG148:AG177"/>
    <mergeCell ref="J228:J231"/>
    <mergeCell ref="K228:K229"/>
    <mergeCell ref="K230:K231"/>
    <mergeCell ref="C224:C231"/>
    <mergeCell ref="D224:D231"/>
    <mergeCell ref="F200:F205"/>
    <mergeCell ref="E200:E205"/>
    <mergeCell ref="I170:I171"/>
    <mergeCell ref="F98:F103"/>
    <mergeCell ref="G98:G103"/>
    <mergeCell ref="E84:E97"/>
    <mergeCell ref="F84:F97"/>
    <mergeCell ref="G84:G97"/>
    <mergeCell ref="G126:G131"/>
  </mergeCells>
  <conditionalFormatting sqref="AC30:AD30 AC4:AD4">
    <cfRule type="iconSet" priority="39">
      <iconSet iconSet="3Symbols">
        <cfvo type="percent" val="0"/>
        <cfvo type="percent" val="33"/>
        <cfvo type="percent" val="67"/>
      </iconSet>
    </cfRule>
  </conditionalFormatting>
  <conditionalFormatting sqref="AC70">
    <cfRule type="iconSet" priority="38">
      <iconSet iconSet="3Symbols">
        <cfvo type="percent" val="0"/>
        <cfvo type="percent" val="33"/>
        <cfvo type="percent" val="67"/>
      </iconSet>
    </cfRule>
  </conditionalFormatting>
  <conditionalFormatting sqref="AC194:AD194">
    <cfRule type="iconSet" priority="37">
      <iconSet iconSet="3Symbols">
        <cfvo type="percent" val="0"/>
        <cfvo type="percent" val="33"/>
        <cfvo type="percent" val="67"/>
      </iconSet>
    </cfRule>
  </conditionalFormatting>
  <conditionalFormatting sqref="AC200:AD200">
    <cfRule type="iconSet" priority="36">
      <iconSet iconSet="3Symbols">
        <cfvo type="percent" val="0"/>
        <cfvo type="percent" val="33"/>
        <cfvo type="percent" val="67"/>
      </iconSet>
    </cfRule>
  </conditionalFormatting>
  <conditionalFormatting sqref="AC56">
    <cfRule type="iconSet" priority="35">
      <iconSet iconSet="3Symbols">
        <cfvo type="percent" val="0"/>
        <cfvo type="percent" val="33"/>
        <cfvo type="percent" val="67"/>
      </iconSet>
    </cfRule>
  </conditionalFormatting>
  <conditionalFormatting sqref="AC208:AD208">
    <cfRule type="iconSet" priority="34">
      <iconSet iconSet="3Symbols">
        <cfvo type="percent" val="0"/>
        <cfvo type="percent" val="33"/>
        <cfvo type="percent" val="67"/>
      </iconSet>
    </cfRule>
  </conditionalFormatting>
  <conditionalFormatting sqref="AC52">
    <cfRule type="iconSet" priority="33">
      <iconSet iconSet="3Symbols">
        <cfvo type="percent" val="0"/>
        <cfvo type="percent" val="33"/>
        <cfvo type="percent" val="67"/>
      </iconSet>
    </cfRule>
  </conditionalFormatting>
  <conditionalFormatting sqref="AC12">
    <cfRule type="iconSet" priority="32">
      <iconSet iconSet="3Symbols">
        <cfvo type="percent" val="0"/>
        <cfvo type="percent" val="33"/>
        <cfvo type="percent" val="67"/>
      </iconSet>
    </cfRule>
  </conditionalFormatting>
  <conditionalFormatting sqref="AC214">
    <cfRule type="iconSet" priority="31">
      <iconSet iconSet="3Symbols">
        <cfvo type="percent" val="0"/>
        <cfvo type="percent" val="33"/>
        <cfvo type="percent" val="67"/>
      </iconSet>
    </cfRule>
  </conditionalFormatting>
  <conditionalFormatting sqref="AC184:AD184 AC178">
    <cfRule type="iconSet" priority="40">
      <iconSet iconSet="3Symbols">
        <cfvo type="percent" val="0"/>
        <cfvo type="percent" val="33"/>
        <cfvo type="percent" val="67"/>
      </iconSet>
    </cfRule>
  </conditionalFormatting>
  <conditionalFormatting sqref="Z4">
    <cfRule type="colorScale" priority="41">
      <colorScale>
        <cfvo type="percent" val="45"/>
        <cfvo type="percent" val="85"/>
        <cfvo type="percent" val="100"/>
        <color rgb="FFF8696B"/>
        <color rgb="FFFFEB84"/>
        <color rgb="FF63BE7B"/>
      </colorScale>
    </cfRule>
    <cfRule type="colorScale" priority="42">
      <colorScale>
        <cfvo type="num" val="45"/>
        <cfvo type="num" val="85"/>
        <cfvo type="num" val="100"/>
        <color rgb="FFF8696B"/>
        <color rgb="FFFFEB84"/>
        <color rgb="FF63BE7B"/>
      </colorScale>
    </cfRule>
    <cfRule type="colorScale" priority="43">
      <colorScale>
        <cfvo type="num" val="0"/>
        <cfvo type="num" val="0"/>
        <cfvo type="num" val="85"/>
        <color rgb="FFF8696B"/>
        <color rgb="FFFFEB84"/>
        <color rgb="FF63BE7B"/>
      </colorScale>
    </cfRule>
  </conditionalFormatting>
  <conditionalFormatting sqref="P233:S233">
    <cfRule type="iconSet" priority="30">
      <iconSet iconSet="3Symbols">
        <cfvo type="percent" val="0"/>
        <cfvo type="percent" val="33"/>
        <cfvo type="percent" val="67"/>
      </iconSet>
    </cfRule>
  </conditionalFormatting>
  <conditionalFormatting sqref="AC206">
    <cfRule type="iconSet" priority="29">
      <iconSet iconSet="3Symbols">
        <cfvo type="percent" val="0"/>
        <cfvo type="percent" val="33"/>
        <cfvo type="percent" val="67"/>
      </iconSet>
    </cfRule>
  </conditionalFormatting>
  <conditionalFormatting sqref="AC216 AD214">
    <cfRule type="iconSet" priority="28">
      <iconSet iconSet="3Symbols">
        <cfvo type="percent" val="0"/>
        <cfvo type="percent" val="33"/>
        <cfvo type="percent" val="67"/>
      </iconSet>
    </cfRule>
  </conditionalFormatting>
  <conditionalFormatting sqref="AC64">
    <cfRule type="iconSet" priority="27">
      <iconSet iconSet="3Symbols">
        <cfvo type="percent" val="0"/>
        <cfvo type="percent" val="33"/>
        <cfvo type="percent" val="67"/>
      </iconSet>
    </cfRule>
  </conditionalFormatting>
  <conditionalFormatting sqref="AC66">
    <cfRule type="iconSet" priority="26">
      <iconSet iconSet="3Symbols">
        <cfvo type="percent" val="0"/>
        <cfvo type="percent" val="33"/>
        <cfvo type="percent" val="67"/>
      </iconSet>
    </cfRule>
  </conditionalFormatting>
  <conditionalFormatting sqref="AC18">
    <cfRule type="iconSet" priority="25">
      <iconSet iconSet="3Symbols">
        <cfvo type="percent" val="0"/>
        <cfvo type="percent" val="33"/>
        <cfvo type="percent" val="67"/>
      </iconSet>
    </cfRule>
  </conditionalFormatting>
  <conditionalFormatting sqref="AC24">
    <cfRule type="iconSet" priority="24">
      <iconSet iconSet="3Symbols">
        <cfvo type="percent" val="0"/>
        <cfvo type="percent" val="33"/>
        <cfvo type="percent" val="67"/>
      </iconSet>
    </cfRule>
  </conditionalFormatting>
  <conditionalFormatting sqref="AB208 AB178 AB4 AB6 AB8:AB10 AB12 AB14 AB16 AB18 AB20 AB22 AB24 AB26 AB28 AB30 AB32 AB34 AB36 AB38 AB40 AB42 AB44 AB52 AB54 AB56 AB58 AB60 AB62 AB64 AB66 AB70 AB78 AB80 AB82 AB112 AB118 AB120 AB122 AB124 AB138 AB146 AB180 AB184 AB186 AB194 AB196 AB198 AB200 AB202 AB206 AB210 AB212 AB214 AB216 AB218 AB224 AB226">
    <cfRule type="iconSet" priority="23">
      <iconSet iconSet="3Symbols">
        <cfvo type="percent" val="0"/>
        <cfvo type="percent" val="33"/>
        <cfvo type="percent" val="67"/>
      </iconSet>
    </cfRule>
  </conditionalFormatting>
  <conditionalFormatting sqref="AC98">
    <cfRule type="iconSet" priority="21">
      <iconSet iconSet="3Symbols">
        <cfvo type="percent" val="0"/>
        <cfvo type="percent" val="33"/>
        <cfvo type="percent" val="67"/>
      </iconSet>
    </cfRule>
  </conditionalFormatting>
  <conditionalFormatting sqref="AC104:AD104">
    <cfRule type="iconSet" priority="22">
      <iconSet iconSet="3Symbols">
        <cfvo type="percent" val="0"/>
        <cfvo type="percent" val="33"/>
        <cfvo type="percent" val="67"/>
      </iconSet>
    </cfRule>
  </conditionalFormatting>
  <conditionalFormatting sqref="AB98 AB100 AB102 AB104 AB106 AB108 AB110">
    <cfRule type="iconSet" priority="20">
      <iconSet iconSet="3Symbols">
        <cfvo type="percent" val="0"/>
        <cfvo type="percent" val="33"/>
        <cfvo type="percent" val="67"/>
      </iconSet>
    </cfRule>
  </conditionalFormatting>
  <conditionalFormatting sqref="AD112 AC38:AD38 AC78:AD78">
    <cfRule type="iconSet" priority="44">
      <iconSet iconSet="3Symbols">
        <cfvo type="percent" val="0"/>
        <cfvo type="percent" val="33"/>
        <cfvo type="percent" val="67"/>
      </iconSet>
    </cfRule>
  </conditionalFormatting>
  <conditionalFormatting sqref="AC84">
    <cfRule type="iconSet" priority="19">
      <iconSet iconSet="3Symbols">
        <cfvo type="percent" val="0"/>
        <cfvo type="percent" val="33"/>
        <cfvo type="percent" val="67"/>
      </iconSet>
    </cfRule>
  </conditionalFormatting>
  <conditionalFormatting sqref="AB84 AB94 AB96">
    <cfRule type="iconSet" priority="18">
      <iconSet iconSet="3Symbols">
        <cfvo type="percent" val="0"/>
        <cfvo type="percent" val="33"/>
        <cfvo type="percent" val="67"/>
      </iconSet>
    </cfRule>
  </conditionalFormatting>
  <conditionalFormatting sqref="AC188:AD188">
    <cfRule type="iconSet" priority="17">
      <iconSet iconSet="3Symbols">
        <cfvo type="percent" val="0"/>
        <cfvo type="percent" val="33"/>
        <cfvo type="percent" val="67"/>
      </iconSet>
    </cfRule>
  </conditionalFormatting>
  <conditionalFormatting sqref="AB188 AB190 AB192">
    <cfRule type="iconSet" priority="16">
      <iconSet iconSet="3Symbols">
        <cfvo type="percent" val="0"/>
        <cfvo type="percent" val="33"/>
        <cfvo type="percent" val="67"/>
      </iconSet>
    </cfRule>
  </conditionalFormatting>
  <conditionalFormatting sqref="AB132 AB136">
    <cfRule type="iconSet" priority="15">
      <iconSet iconSet="3Symbols">
        <cfvo type="percent" val="0"/>
        <cfvo type="percent" val="33"/>
        <cfvo type="percent" val="67"/>
      </iconSet>
    </cfRule>
  </conditionalFormatting>
  <conditionalFormatting sqref="AB126 AB130">
    <cfRule type="iconSet" priority="14">
      <iconSet iconSet="3Symbols">
        <cfvo type="percent" val="0"/>
        <cfvo type="percent" val="33"/>
        <cfvo type="percent" val="67"/>
      </iconSet>
    </cfRule>
  </conditionalFormatting>
  <conditionalFormatting sqref="AB72 AB74 AB76">
    <cfRule type="iconSet" priority="12">
      <iconSet iconSet="3Symbols">
        <cfvo type="percent" val="0"/>
        <cfvo type="percent" val="33"/>
        <cfvo type="percent" val="67"/>
      </iconSet>
    </cfRule>
  </conditionalFormatting>
  <conditionalFormatting sqref="AC72:AD72">
    <cfRule type="iconSet" priority="13">
      <iconSet iconSet="3Symbols">
        <cfvo type="percent" val="0"/>
        <cfvo type="percent" val="33"/>
        <cfvo type="percent" val="67"/>
      </iconSet>
    </cfRule>
  </conditionalFormatting>
  <conditionalFormatting sqref="AB92">
    <cfRule type="iconSet" priority="11">
      <iconSet iconSet="3Symbols">
        <cfvo type="percent" val="0"/>
        <cfvo type="percent" val="33"/>
        <cfvo type="percent" val="67"/>
      </iconSet>
    </cfRule>
  </conditionalFormatting>
  <conditionalFormatting sqref="AB90">
    <cfRule type="iconSet" priority="10">
      <iconSet iconSet="3Symbols">
        <cfvo type="percent" val="0"/>
        <cfvo type="percent" val="33"/>
        <cfvo type="percent" val="67"/>
      </iconSet>
    </cfRule>
  </conditionalFormatting>
  <conditionalFormatting sqref="AB88">
    <cfRule type="iconSet" priority="9">
      <iconSet iconSet="3Symbols">
        <cfvo type="percent" val="0"/>
        <cfvo type="percent" val="33"/>
        <cfvo type="percent" val="67"/>
      </iconSet>
    </cfRule>
  </conditionalFormatting>
  <conditionalFormatting sqref="AB86">
    <cfRule type="iconSet" priority="8">
      <iconSet iconSet="3Symbols">
        <cfvo type="percent" val="0"/>
        <cfvo type="percent" val="33"/>
        <cfvo type="percent" val="67"/>
      </iconSet>
    </cfRule>
  </conditionalFormatting>
  <conditionalFormatting sqref="AB116">
    <cfRule type="iconSet" priority="7">
      <iconSet iconSet="3Symbols">
        <cfvo type="percent" val="0"/>
        <cfvo type="percent" val="33"/>
        <cfvo type="percent" val="67"/>
      </iconSet>
    </cfRule>
  </conditionalFormatting>
  <conditionalFormatting sqref="AB114">
    <cfRule type="iconSet" priority="6">
      <iconSet iconSet="3Symbols">
        <cfvo type="percent" val="0"/>
        <cfvo type="percent" val="33"/>
        <cfvo type="percent" val="67"/>
      </iconSet>
    </cfRule>
  </conditionalFormatting>
  <conditionalFormatting sqref="AB128">
    <cfRule type="iconSet" priority="5">
      <iconSet iconSet="3Symbols">
        <cfvo type="percent" val="0"/>
        <cfvo type="percent" val="33"/>
        <cfvo type="percent" val="67"/>
      </iconSet>
    </cfRule>
  </conditionalFormatting>
  <conditionalFormatting sqref="AB134">
    <cfRule type="iconSet" priority="4">
      <iconSet iconSet="3Symbols">
        <cfvo type="percent" val="0"/>
        <cfvo type="percent" val="33"/>
        <cfvo type="percent" val="67"/>
      </iconSet>
    </cfRule>
  </conditionalFormatting>
  <conditionalFormatting sqref="AB144">
    <cfRule type="iconSet" priority="3">
      <iconSet iconSet="3Symbols">
        <cfvo type="percent" val="0"/>
        <cfvo type="percent" val="33"/>
        <cfvo type="percent" val="67"/>
      </iconSet>
    </cfRule>
  </conditionalFormatting>
  <conditionalFormatting sqref="AB142">
    <cfRule type="iconSet" priority="2">
      <iconSet iconSet="3Symbols">
        <cfvo type="percent" val="0"/>
        <cfvo type="percent" val="33"/>
        <cfvo type="percent" val="67"/>
      </iconSet>
    </cfRule>
  </conditionalFormatting>
  <conditionalFormatting sqref="AB140">
    <cfRule type="iconSet" priority="1">
      <iconSet iconSet="3Symbols">
        <cfvo type="percent" val="0"/>
        <cfvo type="percent" val="33"/>
        <cfvo type="percent" val="67"/>
      </iconSet>
    </cfRule>
  </conditionalFormatting>
  <conditionalFormatting sqref="AE166:AE167 AE170:AE173">
    <cfRule type="iconSet" priority="45">
      <iconSet iconSet="3Symbols">
        <cfvo type="percent" val="0"/>
        <cfvo type="percent" val="33"/>
        <cfvo type="percent" val="67"/>
      </iconSet>
    </cfRule>
  </conditionalFormatting>
  <pageMargins left="0.7" right="0.7" top="0.75" bottom="0.75" header="0.3" footer="0.3"/>
  <pageSetup paperSize="9"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 width="188.28515625" customWidth="1"/>
  </cols>
  <sheetData>
    <row r="1" spans="1:1" ht="291" customHeight="1" x14ac:dyDescent="0.25">
      <c r="A1" s="214" t="s">
        <v>919</v>
      </c>
    </row>
  </sheetData>
  <sheetProtection algorithmName="SHA-512" hashValue="RydJUrNO7Kr9yWchSVIL/DDbPtAqjGkJva/+1/zTmrKZfdFGNtmoKBRYT7GtEvE7eqQ4+KJJcki1yJiWPnvGVQ==" saltValue="YLOwpmztXXro7fN4jS3Qo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a1b4feb0-f3d9-49cd-8f2c-466498463f02">2023</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979F5-B046-4026-B7A7-91B653C0B103}">
  <ds:schemaRefs>
    <ds:schemaRef ds:uri="http://schemas.openxmlformats.org/package/2006/metadata/core-properties"/>
    <ds:schemaRef ds:uri="http://purl.org/dc/elements/1.1/"/>
    <ds:schemaRef ds:uri="0deadfca-8e46-4110-b993-82de2d028c76"/>
    <ds:schemaRef ds:uri="07111739-207c-4ab2-bf18-90f017de88fd"/>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3.xml><?xml version="1.0" encoding="utf-8"?>
<ds:datastoreItem xmlns:ds="http://schemas.openxmlformats.org/officeDocument/2006/customXml" ds:itemID="{3AF6A9A5-D636-40D0-A2E6-31942F002F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1. INSTITUCIONALIDAD</vt:lpstr>
      <vt:lpstr>2. CONECTIVIDAD</vt:lpstr>
      <vt:lpstr>3. COMPETITIVIDAD</vt:lpstr>
      <vt:lpstr>4. INFRAESTRUCTURA </vt:lpstr>
      <vt:lpstr>5. SOSTENIBILIDAD AMBIENTAL</vt:lpstr>
      <vt:lpstr>6. INDUSTRIA Y CADENA DE SUM.</vt:lpstr>
      <vt:lpstr>7. SEG OPERACIONAL Y AVIC CIVIL</vt:lpstr>
      <vt:lpstr>8.DESARROLLO DEL TALENTO HUMANO</vt:lpstr>
      <vt:lpstr>9. CONSOLIDACION DE LA TRANSFOR</vt:lpstr>
      <vt:lpstr>GRACIAS</vt:lpstr>
      <vt:lpstr>'2. CONECTIVIDAD'!Área_de_impresión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31122022 CONSOLIDADO PEI PLAN DE ACCION</dc:title>
  <dc:subject/>
  <dc:creator>OFICINA ASESORA DE PLANEACIÓN</dc:creator>
  <cp:keywords>UAE AERONAUTICA CIVIL</cp:keywords>
  <dc:description/>
  <cp:lastModifiedBy>ALVARO</cp:lastModifiedBy>
  <cp:revision/>
  <dcterms:created xsi:type="dcterms:W3CDTF">2022-05-05T00:57:25Z</dcterms:created>
  <dcterms:modified xsi:type="dcterms:W3CDTF">2023-01-01T03:28:31Z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